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Dell\Desktop\GASONET 09.02.2024\MDPE Tender\"/>
    </mc:Choice>
  </mc:AlternateContent>
  <bookViews>
    <workbookView xWindow="0" yWindow="0" windowWidth="20490" windowHeight="7755" firstSheet="2" activeTab="2"/>
  </bookViews>
  <sheets>
    <sheet name="CS  29.01.2024" sheetId="13" state="hidden" r:id="rId1"/>
    <sheet name="MDPE ESTIMATE 29.01.2024" sheetId="15" state="hidden" r:id="rId2"/>
    <sheet name="SOR" sheetId="16" r:id="rId3"/>
  </sheets>
  <definedNames>
    <definedName name="_xlnm.Print_Area" localSheetId="2">SOR!$A$1:$M$43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1" i="16" l="1"/>
  <c r="L30" i="16"/>
  <c r="K30" i="16"/>
  <c r="I30" i="16"/>
  <c r="K24" i="16"/>
  <c r="I24" i="16"/>
  <c r="L24" i="16" s="1"/>
  <c r="M24" i="16" s="1"/>
  <c r="K18" i="16"/>
  <c r="I18" i="16"/>
  <c r="L18" i="16" s="1"/>
  <c r="M18" i="16" s="1"/>
  <c r="L12" i="16"/>
  <c r="M12" i="16" s="1"/>
  <c r="K12" i="16"/>
  <c r="I12" i="16"/>
  <c r="K29" i="16" l="1"/>
  <c r="I29" i="16"/>
  <c r="L29" i="16" s="1"/>
  <c r="M29" i="16" s="1"/>
  <c r="K28" i="16"/>
  <c r="I28" i="16"/>
  <c r="K27" i="16"/>
  <c r="I27" i="16"/>
  <c r="L27" i="16" s="1"/>
  <c r="M27" i="16" s="1"/>
  <c r="K26" i="16"/>
  <c r="I26" i="16"/>
  <c r="K23" i="16"/>
  <c r="I23" i="16"/>
  <c r="K22" i="16"/>
  <c r="I22" i="16"/>
  <c r="K21" i="16"/>
  <c r="I21" i="16"/>
  <c r="K20" i="16"/>
  <c r="I20" i="16"/>
  <c r="K17" i="16"/>
  <c r="I17" i="16"/>
  <c r="L17" i="16" s="1"/>
  <c r="M17" i="16" s="1"/>
  <c r="K16" i="16"/>
  <c r="I16" i="16"/>
  <c r="K15" i="16"/>
  <c r="I15" i="16"/>
  <c r="L15" i="16" s="1"/>
  <c r="M15" i="16" s="1"/>
  <c r="K14" i="16"/>
  <c r="I14" i="16"/>
  <c r="L14" i="16" l="1"/>
  <c r="M14" i="16" s="1"/>
  <c r="L16" i="16"/>
  <c r="M16" i="16" s="1"/>
  <c r="L20" i="16"/>
  <c r="M20" i="16" s="1"/>
  <c r="L28" i="16"/>
  <c r="M28" i="16" s="1"/>
  <c r="L26" i="16"/>
  <c r="M26" i="16" s="1"/>
  <c r="L23" i="16"/>
  <c r="M23" i="16" s="1"/>
  <c r="L22" i="16"/>
  <c r="M22" i="16" s="1"/>
  <c r="L21" i="16"/>
  <c r="M21" i="16" s="1"/>
  <c r="K11" i="16"/>
  <c r="I11" i="16"/>
  <c r="K10" i="16"/>
  <c r="I10" i="16"/>
  <c r="K9" i="16"/>
  <c r="I9" i="16"/>
  <c r="K8" i="16"/>
  <c r="I8" i="16"/>
  <c r="L11" i="16" l="1"/>
  <c r="M11" i="16" s="1"/>
  <c r="L8" i="16"/>
  <c r="M8" i="16" s="1"/>
  <c r="L9" i="16"/>
  <c r="M9" i="16" s="1"/>
  <c r="L10" i="16"/>
  <c r="M10" i="16" s="1"/>
  <c r="I7" i="15" l="1"/>
  <c r="O9" i="15"/>
  <c r="M9" i="15"/>
  <c r="I9" i="15"/>
  <c r="O8" i="15"/>
  <c r="M8" i="15"/>
  <c r="I8" i="15"/>
  <c r="O7" i="15"/>
  <c r="M7" i="15"/>
  <c r="P7" i="15" s="1"/>
  <c r="Q7" i="15" s="1"/>
  <c r="O6" i="15"/>
  <c r="M6" i="15"/>
  <c r="I6" i="15"/>
  <c r="P6" i="15" l="1"/>
  <c r="Q6" i="15" s="1"/>
  <c r="P9" i="15"/>
  <c r="Q9" i="15" s="1"/>
  <c r="P8" i="15"/>
  <c r="Q8" i="15" s="1"/>
  <c r="Q10" i="15" l="1"/>
  <c r="N33" i="13" l="1"/>
  <c r="J33" i="13"/>
  <c r="N32" i="13"/>
  <c r="L32" i="13"/>
  <c r="O32" i="13" s="1"/>
  <c r="P32" i="13" s="1"/>
  <c r="N31" i="13"/>
  <c r="L31" i="13"/>
  <c r="O31" i="13" s="1"/>
  <c r="P31" i="13" s="1"/>
  <c r="N30" i="13"/>
  <c r="L30" i="13"/>
  <c r="O30" i="13" s="1"/>
  <c r="P30" i="13" s="1"/>
  <c r="N29" i="13"/>
  <c r="L29" i="13"/>
  <c r="O29" i="13" s="1"/>
  <c r="P29" i="13" s="1"/>
  <c r="N28" i="13"/>
  <c r="I28" i="13"/>
  <c r="N26" i="13"/>
  <c r="J26" i="13"/>
  <c r="N25" i="13"/>
  <c r="L25" i="13"/>
  <c r="O25" i="13" s="1"/>
  <c r="P25" i="13" s="1"/>
  <c r="N24" i="13"/>
  <c r="L24" i="13"/>
  <c r="O24" i="13" s="1"/>
  <c r="P24" i="13" s="1"/>
  <c r="N23" i="13"/>
  <c r="L23" i="13"/>
  <c r="O23" i="13" s="1"/>
  <c r="P23" i="13" s="1"/>
  <c r="N22" i="13"/>
  <c r="L22" i="13"/>
  <c r="O22" i="13" s="1"/>
  <c r="P22" i="13" s="1"/>
  <c r="N21" i="13"/>
  <c r="I21" i="13"/>
  <c r="N19" i="13"/>
  <c r="J19" i="13"/>
  <c r="N18" i="13"/>
  <c r="L18" i="13"/>
  <c r="O18" i="13" s="1"/>
  <c r="P18" i="13" s="1"/>
  <c r="N17" i="13"/>
  <c r="L17" i="13"/>
  <c r="O17" i="13" s="1"/>
  <c r="P17" i="13" s="1"/>
  <c r="N16" i="13"/>
  <c r="L16" i="13"/>
  <c r="O16" i="13" s="1"/>
  <c r="P16" i="13" s="1"/>
  <c r="N15" i="13"/>
  <c r="L15" i="13"/>
  <c r="O15" i="13" s="1"/>
  <c r="P15" i="13" s="1"/>
  <c r="N14" i="13"/>
  <c r="I14" i="13"/>
  <c r="N12" i="13"/>
  <c r="J12" i="13"/>
  <c r="O11" i="13"/>
  <c r="P11" i="13" s="1"/>
  <c r="N11" i="13"/>
  <c r="L11" i="13"/>
  <c r="O10" i="13"/>
  <c r="P10" i="13" s="1"/>
  <c r="N10" i="13"/>
  <c r="L10" i="13"/>
  <c r="O9" i="13"/>
  <c r="P9" i="13" s="1"/>
  <c r="N9" i="13"/>
  <c r="L9" i="13"/>
  <c r="O8" i="13"/>
  <c r="P8" i="13" s="1"/>
  <c r="N8" i="13"/>
  <c r="L8" i="13"/>
  <c r="N7" i="13"/>
  <c r="I7" i="13"/>
  <c r="I12" i="13" s="1"/>
  <c r="L12" i="13" l="1"/>
  <c r="O12" i="13"/>
  <c r="P12" i="13" s="1"/>
  <c r="O14" i="13"/>
  <c r="P14" i="13" s="1"/>
  <c r="L14" i="13"/>
  <c r="I19" i="13"/>
  <c r="L21" i="13"/>
  <c r="O21" i="13" s="1"/>
  <c r="P21" i="13" s="1"/>
  <c r="L28" i="13"/>
  <c r="O28" i="13" s="1"/>
  <c r="P28" i="13" s="1"/>
  <c r="L7" i="13"/>
  <c r="O7" i="13" s="1"/>
  <c r="P7" i="13" s="1"/>
  <c r="I26" i="13"/>
  <c r="I33" i="13"/>
  <c r="L19" i="13" l="1"/>
  <c r="O19" i="13" s="1"/>
  <c r="P19" i="13" s="1"/>
  <c r="L33" i="13"/>
  <c r="O33" i="13"/>
  <c r="P33" i="13" s="1"/>
  <c r="L26" i="13"/>
  <c r="O26" i="13" s="1"/>
  <c r="P26" i="13" s="1"/>
  <c r="P34" i="13" l="1"/>
</calcChain>
</file>

<file path=xl/sharedStrings.xml><?xml version="1.0" encoding="utf-8"?>
<sst xmlns="http://schemas.openxmlformats.org/spreadsheetml/2006/main" count="235" uniqueCount="91">
  <si>
    <t>Item No.</t>
  </si>
  <si>
    <t>Unit</t>
  </si>
  <si>
    <t>Qty</t>
  </si>
  <si>
    <t>Mtr</t>
  </si>
  <si>
    <t>NOTES:</t>
  </si>
  <si>
    <t>Bidder to quote prices in each column and ensure that total prices quoted are for complete scope and terms and conditions of Tender documents.</t>
  </si>
  <si>
    <t xml:space="preserve">Bidder to note that in case of discrepancy in unit &amp; total price, the unit price of item shall prevail. </t>
  </si>
  <si>
    <t>Bidder to note that once quoted, no price change shall be allowed.</t>
  </si>
  <si>
    <t>The bids will be evaluated on overall lowest basis at least cost to the purchaser considering input Tax credit, if any</t>
  </si>
  <si>
    <t>All insurance charges up to delivery and handing over to GSL will be in the scope of bidder.</t>
  </si>
  <si>
    <t>Quoted prices shall be inclusive of all internal testing &amp; Third Party inspection charges as required in Material Requsition of Tender.  Bidder shall submit list of TPIA to GSL for prior approval.</t>
  </si>
  <si>
    <t>Total FOT Project site Price inclusive of all taxes and duties
Col 7=(5+6)x4</t>
  </si>
  <si>
    <t>Pipe Size (mm)</t>
  </si>
  <si>
    <t>MDPE Pipe Dia 32 mm</t>
  </si>
  <si>
    <t>MDPE Pipe Dia 63 mm</t>
  </si>
  <si>
    <t>MDPE Pipe Dia 90 mm</t>
  </si>
  <si>
    <t>MDPE Pipe Dia 125 mm</t>
  </si>
  <si>
    <t xml:space="preserve">Design, engineering, manufacture, procurement, inspection, testing at manufacturer's works, packing, transportation/ shipping, transit insurance, handling, and delivery to GASONET designated stores </t>
  </si>
  <si>
    <t>Unit price including cost of imported raw material / components &amp;  customs duty thereon, Pkg / fwdg. on finished goods, freight upto project site by road with transit insurance &amp; all other insurnace till handling over, including including cost of Inspection by TPIA,
(Excluding GST)
INR</t>
  </si>
  <si>
    <t>GST on Column 6</t>
  </si>
  <si>
    <t xml:space="preserve"> GST on Column 7</t>
  </si>
  <si>
    <t>8B</t>
  </si>
  <si>
    <t>9B</t>
  </si>
  <si>
    <t>10=6+7+8A+8B</t>
  </si>
  <si>
    <t xml:space="preserve">Inland transportation up to Delivery location including transit insurance, loading &amp; unloading charges at GSL Store/Site,stacking and other costs incidental to delivery of goods.
(Excluding GST)
</t>
  </si>
  <si>
    <t>8A(%)</t>
  </si>
  <si>
    <t>9A(%)</t>
  </si>
  <si>
    <t xml:space="preserve">PE 100 Orange </t>
  </si>
  <si>
    <t>Grade
(SDR 11)</t>
  </si>
  <si>
    <t>PE 100 Orange</t>
  </si>
  <si>
    <t>A-1</t>
  </si>
  <si>
    <t>A-2</t>
  </si>
  <si>
    <t>A-3</t>
  </si>
  <si>
    <t>A-4</t>
  </si>
  <si>
    <t>Unit FOT site Rate including inland transportation, transit insurance, unloading and stacking at GSL site  including GST</t>
  </si>
  <si>
    <t>Area Wise Requirement</t>
  </si>
  <si>
    <t>Rajasthan</t>
  </si>
  <si>
    <t>Himachal 
Pradesh</t>
  </si>
  <si>
    <t>Uttrakhand</t>
  </si>
  <si>
    <t>Jain Irrigation</t>
  </si>
  <si>
    <t>Venuka Polymer</t>
  </si>
  <si>
    <t>Oriplast</t>
  </si>
  <si>
    <t>COMPARISON STATEMENT, BUDGETORY QUOTES
NAME OF WORK : PROCUREMENT OF MDPE PIPES AT CHURU, MANDI, PAURI GARWAL (RISHIKESH) &amp; CHAMPAWAT GA</t>
  </si>
  <si>
    <t>Kriti Industries</t>
  </si>
  <si>
    <t>Aultima Polymers</t>
  </si>
  <si>
    <t>REPL Estimate</t>
  </si>
  <si>
    <t xml:space="preserve">REPL ESTIMATE GRAND TOTAL (INCLUDING GST) (IN FIGURES) Rs. </t>
  </si>
  <si>
    <t>BUDGETORY QUOTES
NAME OF WORK : PROCUREMENT OF MDPE PIPES AT CHURU, MANDI, PAURI GARWAL (RISHIKESH) &amp; CHAMPAWAT GA</t>
  </si>
  <si>
    <t xml:space="preserve">GRAND TOTAL (INCLUDING GST) (IN FIGURES) Rs. </t>
  </si>
  <si>
    <t>Uttrakhand
West</t>
  </si>
  <si>
    <t>Uttrakhand East</t>
  </si>
  <si>
    <t>B-1</t>
  </si>
  <si>
    <t>B-2</t>
  </si>
  <si>
    <t>B-3</t>
  </si>
  <si>
    <t>B-4</t>
  </si>
  <si>
    <t>C-1</t>
  </si>
  <si>
    <t>C-2</t>
  </si>
  <si>
    <t>C-3</t>
  </si>
  <si>
    <t>C-4</t>
  </si>
  <si>
    <t>D-1</t>
  </si>
  <si>
    <t>D-2</t>
  </si>
  <si>
    <t>D-3</t>
  </si>
  <si>
    <t>D-4</t>
  </si>
  <si>
    <t>RAJASTHAN</t>
  </si>
  <si>
    <t>HIMACHAL PRADESH</t>
  </si>
  <si>
    <t>UTTARAKHAND WEST</t>
  </si>
  <si>
    <t>UTTARAKHAND EAST</t>
  </si>
  <si>
    <t>SUB TOTAL (A+B+C+D)</t>
  </si>
  <si>
    <t>10=6+7+8B+9B</t>
  </si>
  <si>
    <t>11 =5x10</t>
  </si>
  <si>
    <t>Total FOT Project site Price inclusive of all taxes and duties</t>
  </si>
  <si>
    <t>Note:</t>
  </si>
  <si>
    <t>Quoted prices shall be inclusive of all other testing &amp; inspection charges as required in Job Specification.</t>
  </si>
  <si>
    <t xml:space="preserve">Bidder to note that once quoted, no price change shall be allowed. </t>
  </si>
  <si>
    <t>Bidder shall quote prices in the given format of Schedule of Rates and shall not modify the format in any form.</t>
  </si>
  <si>
    <t>Owner reserves the right to place the order for any or every line items as mentioned in the SOR or delete any item from the bidder’s scope of supply / scope of work.</t>
  </si>
  <si>
    <t>FOT stands for Free on Terminal delivery inclusive of packing, forwarding, handling, loading/unloading, freight and insurance up to Owner’s site inclusive of all applicable taxes &amp; duties.</t>
  </si>
  <si>
    <t>In case of discrepancy between unit price and total, the unit price shall prevail.</t>
  </si>
  <si>
    <t>Bidder to clearly indicate 'Quoted' / 'Not Quoted' against each Sr. No. in the price column in the un-priced Schedule of Rates and submit the same in Un-priced part of the bid. Bidders to submit Price part of above Schedule of Rates in their Priced Bid.</t>
  </si>
  <si>
    <t>Bidder to quote full quantities of quoted items,  Item quoted with part quantities shall be liable for rejection.</t>
  </si>
  <si>
    <t>Bidder to quote prices for every line item in each columns and ensure that total prices quoted is for complete scope and terms and conditions of Tender document.</t>
  </si>
  <si>
    <t>Prices quoted at column 10 are all inclusive of applicable taxes, duties, freight, transit insurance, unloading, Third Party Inspection Charges and other incidental charges. Purchaser shall not be liable for any extra payment against the scope defined in this tender.</t>
  </si>
  <si>
    <t>Rate Valdity will be 6 months from the date of Purchase Order.</t>
  </si>
  <si>
    <t>BIDDER NAME:</t>
  </si>
  <si>
    <t>Authorozed  Signatory</t>
  </si>
  <si>
    <t>A-5</t>
  </si>
  <si>
    <t>B-5</t>
  </si>
  <si>
    <t>C-5</t>
  </si>
  <si>
    <t>MDPE Pipe Dia 20 mm</t>
  </si>
  <si>
    <t>D-5</t>
  </si>
  <si>
    <t>SCHEDULE OF RATES - Rev 01
GSL/REPL/005/MDPE
NAME OF WORK : PROCUREMENT OF MDPE PIPES AT CHURU, MANDI, PAURI GARWAL (RISHIKESH) &amp; CHAMPAWAT GA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</si>
</sst>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 #,##0.00_ ;_ * \-#,##0.00_ ;_ * &quot;-&quot;??_ ;_ @_ "/>
    <numFmt numFmtId="164" formatCode="_(* #,##0.00_);_(* \(#,##0.00\);_(* &quot;-&quot;??_);_(@_)"/>
    <numFmt numFmtId="165" formatCode="0.000"/>
  </numFmts>
  <fonts count="26" x14ac:knownFonts="1">
    <font>
      <sz val="11"/>
      <color theme="1"/>
      <name val="Calibri"/>
      <family val="2"/>
      <scheme val="minor"/>
    </font>
    <font>
      <sz val="11"/>
      <color indexed="8"/>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5"/>
      <color theme="1"/>
      <name val="Times New Roman"/>
      <family val="1"/>
    </font>
    <font>
      <b/>
      <sz val="15"/>
      <name val="Times New Roman"/>
      <family val="1"/>
    </font>
    <font>
      <sz val="15"/>
      <color theme="1"/>
      <name val="Times New Roman"/>
      <family val="1"/>
    </font>
    <font>
      <sz val="15"/>
      <name val="Times New Roman"/>
      <family val="1"/>
    </font>
    <font>
      <b/>
      <sz val="16"/>
      <color theme="1"/>
      <name val="Times New Roman"/>
      <family val="1"/>
    </font>
    <font>
      <b/>
      <sz val="16"/>
      <name val="Times New Roman"/>
      <family val="1"/>
    </font>
    <font>
      <sz val="13"/>
      <name val="Arial"/>
      <family val="2"/>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7" tint="0.79998168889431442"/>
        <bgColor indexed="64"/>
      </patternFill>
    </fill>
  </fills>
  <borders count="6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4" fillId="26" borderId="0" applyNumberFormat="0" applyBorder="0" applyAlignment="0" applyProtection="0"/>
    <xf numFmtId="0" fontId="5" fillId="27" borderId="11" applyNumberFormat="0" applyAlignment="0" applyProtection="0"/>
    <xf numFmtId="0" fontId="6" fillId="28" borderId="12" applyNumberFormat="0" applyAlignment="0" applyProtection="0"/>
    <xf numFmtId="164" fontId="1" fillId="0" borderId="0" applyFont="0" applyFill="0" applyBorder="0" applyAlignment="0" applyProtection="0"/>
    <xf numFmtId="0" fontId="7" fillId="0" borderId="0" applyNumberFormat="0" applyFill="0" applyBorder="0" applyAlignment="0" applyProtection="0"/>
    <xf numFmtId="0" fontId="8" fillId="29" borderId="0" applyNumberFormat="0" applyBorder="0" applyAlignment="0" applyProtection="0"/>
    <xf numFmtId="0" fontId="9" fillId="0" borderId="13" applyNumberFormat="0" applyFill="0" applyAlignment="0" applyProtection="0"/>
    <xf numFmtId="0" fontId="10" fillId="0" borderId="14" applyNumberFormat="0" applyFill="0" applyAlignment="0" applyProtection="0"/>
    <xf numFmtId="0" fontId="11" fillId="0" borderId="15" applyNumberFormat="0" applyFill="0" applyAlignment="0" applyProtection="0"/>
    <xf numFmtId="0" fontId="11" fillId="0" borderId="0" applyNumberFormat="0" applyFill="0" applyBorder="0" applyAlignment="0" applyProtection="0"/>
    <xf numFmtId="0" fontId="12" fillId="30" borderId="11" applyNumberFormat="0" applyAlignment="0" applyProtection="0"/>
    <xf numFmtId="0" fontId="13" fillId="0" borderId="16" applyNumberFormat="0" applyFill="0" applyAlignment="0" applyProtection="0"/>
    <xf numFmtId="0" fontId="14" fillId="31" borderId="0" applyNumberFormat="0" applyBorder="0" applyAlignment="0" applyProtection="0"/>
    <xf numFmtId="0" fontId="1" fillId="32" borderId="17" applyNumberFormat="0" applyFont="0" applyAlignment="0" applyProtection="0"/>
    <xf numFmtId="0" fontId="15" fillId="27" borderId="18" applyNumberFormat="0" applyAlignment="0" applyProtection="0"/>
    <xf numFmtId="0" fontId="16" fillId="0" borderId="0" applyNumberFormat="0" applyFill="0" applyBorder="0" applyAlignment="0" applyProtection="0"/>
    <xf numFmtId="0" fontId="17" fillId="0" borderId="19" applyNumberFormat="0" applyFill="0" applyAlignment="0" applyProtection="0"/>
    <xf numFmtId="0" fontId="18" fillId="0" borderId="0" applyNumberFormat="0" applyFill="0" applyBorder="0" applyAlignment="0" applyProtection="0"/>
  </cellStyleXfs>
  <cellXfs count="202">
    <xf numFmtId="0" fontId="0" fillId="0" borderId="0" xfId="0"/>
    <xf numFmtId="0" fontId="21" fillId="33" borderId="4" xfId="0" applyFont="1" applyFill="1" applyBorder="1" applyAlignment="1">
      <alignment horizontal="center" vertical="center"/>
    </xf>
    <xf numFmtId="0" fontId="21" fillId="33" borderId="5" xfId="0" applyFont="1" applyFill="1" applyBorder="1" applyAlignment="1">
      <alignment vertical="center" wrapText="1"/>
    </xf>
    <xf numFmtId="0" fontId="21" fillId="33" borderId="5" xfId="0" applyFont="1" applyFill="1" applyBorder="1" applyAlignment="1">
      <alignment horizontal="center" vertical="center" wrapText="1"/>
    </xf>
    <xf numFmtId="0" fontId="21" fillId="33" borderId="5" xfId="0" applyNumberFormat="1" applyFont="1" applyFill="1" applyBorder="1" applyAlignment="1">
      <alignment horizontal="center" vertical="center" wrapText="1"/>
    </xf>
    <xf numFmtId="9" fontId="21" fillId="33" borderId="5" xfId="0" applyNumberFormat="1" applyFont="1" applyFill="1" applyBorder="1" applyAlignment="1">
      <alignment horizontal="center" vertical="center" wrapText="1"/>
    </xf>
    <xf numFmtId="1" fontId="22" fillId="33" borderId="5" xfId="0" applyNumberFormat="1" applyFont="1" applyFill="1" applyBorder="1" applyAlignment="1">
      <alignment horizontal="center" vertical="center" wrapText="1"/>
    </xf>
    <xf numFmtId="1" fontId="22" fillId="33" borderId="5" xfId="28" applyNumberFormat="1" applyFont="1" applyFill="1" applyBorder="1" applyAlignment="1" applyProtection="1">
      <alignment horizontal="center" vertical="center" readingOrder="1"/>
      <protection locked="0"/>
    </xf>
    <xf numFmtId="0" fontId="19" fillId="33" borderId="4" xfId="0" applyFont="1" applyFill="1" applyBorder="1" applyAlignment="1">
      <alignment horizontal="center" vertical="center"/>
    </xf>
    <xf numFmtId="0" fontId="19" fillId="33" borderId="29" xfId="0" applyFont="1" applyFill="1" applyBorder="1" applyAlignment="1">
      <alignment horizontal="center" vertical="center"/>
    </xf>
    <xf numFmtId="2" fontId="21" fillId="33" borderId="5" xfId="0" applyNumberFormat="1" applyFont="1" applyFill="1" applyBorder="1" applyAlignment="1">
      <alignment horizontal="center" vertical="center" wrapText="1"/>
    </xf>
    <xf numFmtId="164" fontId="22" fillId="33" borderId="6" xfId="28" applyFont="1" applyFill="1" applyBorder="1" applyAlignment="1">
      <alignment horizontal="center" vertical="center" wrapText="1"/>
    </xf>
    <xf numFmtId="0" fontId="21" fillId="33" borderId="34" xfId="0" applyFont="1" applyFill="1" applyBorder="1" applyAlignment="1">
      <alignment vertical="center" wrapText="1"/>
    </xf>
    <xf numFmtId="0" fontId="21" fillId="33" borderId="34" xfId="0" applyFont="1" applyFill="1" applyBorder="1" applyAlignment="1">
      <alignment horizontal="center" vertical="center" wrapText="1"/>
    </xf>
    <xf numFmtId="2" fontId="22" fillId="33" borderId="22" xfId="0" applyNumberFormat="1" applyFont="1" applyFill="1" applyBorder="1" applyAlignment="1">
      <alignment horizontal="center" vertical="center" wrapText="1"/>
    </xf>
    <xf numFmtId="0" fontId="21" fillId="33" borderId="41" xfId="0" applyFont="1" applyFill="1" applyBorder="1" applyAlignment="1">
      <alignment horizontal="center" vertical="center"/>
    </xf>
    <xf numFmtId="0" fontId="19" fillId="33" borderId="1" xfId="0" applyFont="1" applyFill="1" applyBorder="1" applyAlignment="1">
      <alignment horizontal="center" vertical="center"/>
    </xf>
    <xf numFmtId="2" fontId="21" fillId="33" borderId="2" xfId="0" applyNumberFormat="1" applyFont="1" applyFill="1" applyBorder="1" applyAlignment="1">
      <alignment horizontal="center" vertical="center" wrapText="1"/>
    </xf>
    <xf numFmtId="0" fontId="21" fillId="33" borderId="2" xfId="0" applyNumberFormat="1" applyFont="1" applyFill="1" applyBorder="1" applyAlignment="1">
      <alignment horizontal="center" vertical="center" wrapText="1"/>
    </xf>
    <xf numFmtId="9" fontId="21" fillId="33" borderId="2" xfId="0" applyNumberFormat="1" applyFont="1" applyFill="1" applyBorder="1" applyAlignment="1">
      <alignment horizontal="center" vertical="center" wrapText="1"/>
    </xf>
    <xf numFmtId="1" fontId="22" fillId="33" borderId="2" xfId="28" applyNumberFormat="1" applyFont="1" applyFill="1" applyBorder="1" applyAlignment="1" applyProtection="1">
      <alignment horizontal="center" vertical="center" readingOrder="1"/>
      <protection locked="0"/>
    </xf>
    <xf numFmtId="1" fontId="22" fillId="33" borderId="2" xfId="0" applyNumberFormat="1" applyFont="1" applyFill="1" applyBorder="1" applyAlignment="1">
      <alignment horizontal="center" vertical="center" wrapText="1"/>
    </xf>
    <xf numFmtId="2" fontId="22" fillId="33" borderId="26" xfId="0" applyNumberFormat="1" applyFont="1" applyFill="1" applyBorder="1" applyAlignment="1">
      <alignment horizontal="center" vertical="center" wrapText="1"/>
    </xf>
    <xf numFmtId="164" fontId="22" fillId="33" borderId="3" xfId="28" applyFont="1" applyFill="1" applyBorder="1" applyAlignment="1">
      <alignment horizontal="center" vertical="center" wrapText="1"/>
    </xf>
    <xf numFmtId="0" fontId="21" fillId="33" borderId="43" xfId="0" applyFont="1" applyFill="1" applyBorder="1" applyAlignment="1">
      <alignment vertical="center" wrapText="1"/>
    </xf>
    <xf numFmtId="0" fontId="21" fillId="33" borderId="43" xfId="0" applyNumberFormat="1" applyFont="1" applyFill="1" applyBorder="1" applyAlignment="1">
      <alignment horizontal="center" vertical="center" wrapText="1"/>
    </xf>
    <xf numFmtId="9" fontId="21" fillId="33" borderId="43" xfId="0" applyNumberFormat="1" applyFont="1" applyFill="1" applyBorder="1" applyAlignment="1">
      <alignment horizontal="center" vertical="center" wrapText="1"/>
    </xf>
    <xf numFmtId="1" fontId="22" fillId="33" borderId="43" xfId="28" applyNumberFormat="1" applyFont="1" applyFill="1" applyBorder="1" applyAlignment="1" applyProtection="1">
      <alignment horizontal="center" vertical="center" readingOrder="1"/>
      <protection locked="0"/>
    </xf>
    <xf numFmtId="1" fontId="22" fillId="33" borderId="43" xfId="0" applyNumberFormat="1" applyFont="1" applyFill="1" applyBorder="1" applyAlignment="1">
      <alignment horizontal="center" vertical="center" wrapText="1"/>
    </xf>
    <xf numFmtId="0" fontId="21" fillId="33" borderId="1" xfId="0" applyFont="1" applyFill="1" applyBorder="1" applyAlignment="1">
      <alignment horizontal="center" vertical="center"/>
    </xf>
    <xf numFmtId="0" fontId="21" fillId="33" borderId="2" xfId="0" applyFont="1" applyFill="1" applyBorder="1" applyAlignment="1">
      <alignment vertical="center" wrapText="1"/>
    </xf>
    <xf numFmtId="0" fontId="19" fillId="34" borderId="20" xfId="0" applyFont="1" applyFill="1" applyBorder="1" applyAlignment="1">
      <alignment horizontal="center" vertical="center"/>
    </xf>
    <xf numFmtId="0" fontId="19" fillId="33" borderId="41" xfId="0" applyFont="1" applyFill="1" applyBorder="1" applyAlignment="1">
      <alignment horizontal="center" vertical="center"/>
    </xf>
    <xf numFmtId="1" fontId="22" fillId="33" borderId="33" xfId="28" applyNumberFormat="1" applyFont="1" applyFill="1" applyBorder="1" applyAlignment="1" applyProtection="1">
      <alignment horizontal="center" vertical="center" readingOrder="1"/>
      <protection locked="0"/>
    </xf>
    <xf numFmtId="1" fontId="22" fillId="33" borderId="33" xfId="0" applyNumberFormat="1" applyFont="1" applyFill="1" applyBorder="1" applyAlignment="1">
      <alignment horizontal="center" vertical="center" wrapText="1"/>
    </xf>
    <xf numFmtId="0" fontId="19" fillId="33" borderId="47" xfId="0" applyFont="1" applyFill="1" applyBorder="1" applyAlignment="1">
      <alignment horizontal="center" vertical="center"/>
    </xf>
    <xf numFmtId="0" fontId="21" fillId="33" borderId="43" xfId="0" applyFont="1" applyFill="1" applyBorder="1" applyAlignment="1">
      <alignment horizontal="center" vertical="center" wrapText="1"/>
    </xf>
    <xf numFmtId="2" fontId="22" fillId="33" borderId="5" xfId="0" applyNumberFormat="1" applyFont="1" applyFill="1" applyBorder="1" applyAlignment="1">
      <alignment horizontal="center" vertical="center" wrapText="1"/>
    </xf>
    <xf numFmtId="0" fontId="21" fillId="33" borderId="2" xfId="0" applyFont="1" applyFill="1" applyBorder="1" applyAlignment="1">
      <alignment horizontal="center" vertical="center" wrapText="1"/>
    </xf>
    <xf numFmtId="2" fontId="21" fillId="33" borderId="43" xfId="0" applyNumberFormat="1" applyFont="1" applyFill="1" applyBorder="1" applyAlignment="1">
      <alignment horizontal="center" vertical="center" wrapText="1"/>
    </xf>
    <xf numFmtId="2" fontId="22" fillId="33" borderId="43" xfId="0" applyNumberFormat="1" applyFont="1" applyFill="1" applyBorder="1" applyAlignment="1">
      <alignment horizontal="center" vertical="center" wrapText="1"/>
    </xf>
    <xf numFmtId="164" fontId="22" fillId="33" borderId="45" xfId="28" applyFont="1" applyFill="1" applyBorder="1" applyAlignment="1">
      <alignment horizontal="center" vertical="center" wrapText="1"/>
    </xf>
    <xf numFmtId="0" fontId="19" fillId="34" borderId="47" xfId="0" applyFont="1" applyFill="1" applyBorder="1" applyAlignment="1">
      <alignment horizontal="center" vertical="center"/>
    </xf>
    <xf numFmtId="0" fontId="21" fillId="34" borderId="49" xfId="0" applyFont="1" applyFill="1" applyBorder="1" applyAlignment="1">
      <alignment horizontal="center" vertical="center"/>
    </xf>
    <xf numFmtId="2" fontId="22" fillId="33" borderId="2" xfId="0" applyNumberFormat="1" applyFont="1" applyFill="1" applyBorder="1" applyAlignment="1">
      <alignment horizontal="center" vertical="center" wrapText="1"/>
    </xf>
    <xf numFmtId="164" fontId="22" fillId="33" borderId="51" xfId="28" applyFont="1" applyFill="1" applyBorder="1" applyAlignment="1">
      <alignment horizontal="center" vertical="center" wrapText="1"/>
    </xf>
    <xf numFmtId="2" fontId="21" fillId="33" borderId="33" xfId="0" applyNumberFormat="1" applyFont="1" applyFill="1" applyBorder="1" applyAlignment="1">
      <alignment horizontal="center" vertical="center" wrapText="1"/>
    </xf>
    <xf numFmtId="9" fontId="21" fillId="33" borderId="33" xfId="0" applyNumberFormat="1" applyFont="1" applyFill="1" applyBorder="1" applyAlignment="1">
      <alignment horizontal="center" vertical="center" wrapText="1"/>
    </xf>
    <xf numFmtId="2" fontId="22" fillId="33" borderId="50" xfId="0" applyNumberFormat="1" applyFont="1" applyFill="1" applyBorder="1" applyAlignment="1">
      <alignment horizontal="center" vertical="center" wrapText="1"/>
    </xf>
    <xf numFmtId="164" fontId="22" fillId="33" borderId="34" xfId="28" applyFont="1" applyFill="1" applyBorder="1" applyAlignment="1">
      <alignment horizontal="center" vertical="center" wrapText="1"/>
    </xf>
    <xf numFmtId="0" fontId="21" fillId="33" borderId="53" xfId="0" applyFont="1" applyFill="1" applyBorder="1" applyAlignment="1">
      <alignment horizontal="center" vertical="center"/>
    </xf>
    <xf numFmtId="0" fontId="21" fillId="33" borderId="54" xfId="0" applyFont="1" applyFill="1" applyBorder="1" applyAlignment="1">
      <alignment vertical="center" wrapText="1"/>
    </xf>
    <xf numFmtId="0" fontId="21" fillId="33" borderId="54" xfId="0" applyNumberFormat="1" applyFont="1" applyFill="1" applyBorder="1" applyAlignment="1">
      <alignment horizontal="center" vertical="center" wrapText="1"/>
    </xf>
    <xf numFmtId="9" fontId="21" fillId="33" borderId="54" xfId="0" applyNumberFormat="1" applyFont="1" applyFill="1" applyBorder="1" applyAlignment="1">
      <alignment horizontal="center" vertical="center" wrapText="1"/>
    </xf>
    <xf numFmtId="1" fontId="22" fillId="33" borderId="54" xfId="28" applyNumberFormat="1" applyFont="1" applyFill="1" applyBorder="1" applyAlignment="1" applyProtection="1">
      <alignment horizontal="center" vertical="center" readingOrder="1"/>
      <protection locked="0"/>
    </xf>
    <xf numFmtId="1" fontId="22" fillId="33" borderId="54" xfId="0" applyNumberFormat="1" applyFont="1" applyFill="1" applyBorder="1" applyAlignment="1">
      <alignment horizontal="center" vertical="center" wrapText="1"/>
    </xf>
    <xf numFmtId="2" fontId="22" fillId="33" borderId="55" xfId="0" applyNumberFormat="1" applyFont="1" applyFill="1" applyBorder="1" applyAlignment="1">
      <alignment horizontal="center" vertical="center" wrapText="1"/>
    </xf>
    <xf numFmtId="164" fontId="22" fillId="33" borderId="56" xfId="28" applyFont="1" applyFill="1" applyBorder="1" applyAlignment="1">
      <alignment horizontal="center" vertical="center" wrapText="1"/>
    </xf>
    <xf numFmtId="0" fontId="19" fillId="34" borderId="21" xfId="0" applyFont="1" applyFill="1" applyBorder="1" applyAlignment="1">
      <alignment horizontal="center" vertical="center"/>
    </xf>
    <xf numFmtId="0" fontId="21" fillId="33" borderId="49" xfId="0" applyFont="1" applyFill="1" applyBorder="1" applyAlignment="1">
      <alignment horizontal="center" vertical="center"/>
    </xf>
    <xf numFmtId="2" fontId="21" fillId="33" borderId="54" xfId="0" applyNumberFormat="1" applyFont="1" applyFill="1" applyBorder="1" applyAlignment="1">
      <alignment horizontal="center" vertical="center" wrapText="1"/>
    </xf>
    <xf numFmtId="2" fontId="22" fillId="33" borderId="54" xfId="0" applyNumberFormat="1" applyFont="1" applyFill="1" applyBorder="1" applyAlignment="1">
      <alignment horizontal="center" vertical="center" wrapText="1"/>
    </xf>
    <xf numFmtId="0" fontId="19" fillId="33" borderId="49" xfId="0" applyFont="1" applyFill="1" applyBorder="1" applyAlignment="1">
      <alignment horizontal="center" vertical="center"/>
    </xf>
    <xf numFmtId="0" fontId="19" fillId="34" borderId="1" xfId="0" applyFont="1" applyFill="1" applyBorder="1" applyAlignment="1">
      <alignment horizontal="center" vertical="center"/>
    </xf>
    <xf numFmtId="0" fontId="19" fillId="34" borderId="2" xfId="0" applyFont="1" applyFill="1" applyBorder="1" applyAlignment="1">
      <alignment horizontal="center" vertical="center"/>
    </xf>
    <xf numFmtId="0" fontId="19" fillId="34" borderId="2" xfId="0" applyFont="1" applyFill="1" applyBorder="1" applyAlignment="1">
      <alignment horizontal="center" vertical="center" wrapText="1"/>
    </xf>
    <xf numFmtId="0" fontId="20" fillId="34" borderId="3" xfId="0" applyFont="1" applyFill="1" applyBorder="1" applyAlignment="1">
      <alignment horizontal="center" vertical="center" wrapText="1"/>
    </xf>
    <xf numFmtId="0" fontId="20" fillId="34" borderId="4" xfId="0" applyFont="1" applyFill="1" applyBorder="1" applyAlignment="1">
      <alignment horizontal="center" vertical="center" wrapText="1"/>
    </xf>
    <xf numFmtId="0" fontId="20" fillId="34" borderId="5" xfId="0" applyFont="1" applyFill="1" applyBorder="1" applyAlignment="1">
      <alignment horizontal="center" vertical="center" wrapText="1"/>
    </xf>
    <xf numFmtId="1" fontId="20" fillId="34" borderId="5" xfId="0" applyNumberFormat="1" applyFont="1" applyFill="1" applyBorder="1" applyAlignment="1">
      <alignment horizontal="center" vertical="center" wrapText="1"/>
    </xf>
    <xf numFmtId="1" fontId="20" fillId="34" borderId="22" xfId="0" applyNumberFormat="1" applyFont="1" applyFill="1" applyBorder="1" applyAlignment="1">
      <alignment horizontal="center" vertical="center" wrapText="1"/>
    </xf>
    <xf numFmtId="1" fontId="20" fillId="34" borderId="6" xfId="0" applyNumberFormat="1" applyFont="1" applyFill="1" applyBorder="1" applyAlignment="1">
      <alignment horizontal="center" vertical="center" wrapText="1"/>
    </xf>
    <xf numFmtId="0" fontId="21" fillId="35" borderId="57" xfId="0" applyFont="1" applyFill="1" applyBorder="1" applyAlignment="1">
      <alignment horizontal="center" vertical="center"/>
    </xf>
    <xf numFmtId="0" fontId="19" fillId="35" borderId="58" xfId="0" applyFont="1" applyFill="1" applyBorder="1" applyAlignment="1">
      <alignment vertical="center" wrapText="1"/>
    </xf>
    <xf numFmtId="0" fontId="21" fillId="35" borderId="58" xfId="0" applyFont="1" applyFill="1" applyBorder="1" applyAlignment="1">
      <alignment horizontal="center" vertical="center" wrapText="1"/>
    </xf>
    <xf numFmtId="0" fontId="21" fillId="35" borderId="58" xfId="0" applyNumberFormat="1" applyFont="1" applyFill="1" applyBorder="1" applyAlignment="1">
      <alignment horizontal="center" vertical="center" wrapText="1"/>
    </xf>
    <xf numFmtId="2" fontId="20" fillId="35" borderId="58" xfId="0" applyNumberFormat="1" applyFont="1" applyFill="1" applyBorder="1" applyAlignment="1">
      <alignment horizontal="center" vertical="center" wrapText="1"/>
    </xf>
    <xf numFmtId="9" fontId="21" fillId="35" borderId="58" xfId="0" applyNumberFormat="1" applyFont="1" applyFill="1" applyBorder="1" applyAlignment="1">
      <alignment horizontal="center" vertical="center" wrapText="1"/>
    </xf>
    <xf numFmtId="1" fontId="22" fillId="35" borderId="58" xfId="28" applyNumberFormat="1" applyFont="1" applyFill="1" applyBorder="1" applyAlignment="1" applyProtection="1">
      <alignment horizontal="center" vertical="center" readingOrder="1"/>
      <protection locked="0"/>
    </xf>
    <xf numFmtId="1" fontId="22" fillId="35" borderId="58" xfId="0" applyNumberFormat="1" applyFont="1" applyFill="1" applyBorder="1" applyAlignment="1">
      <alignment horizontal="center" vertical="center" wrapText="1"/>
    </xf>
    <xf numFmtId="164" fontId="20" fillId="35" borderId="60" xfId="28" applyFont="1" applyFill="1" applyBorder="1" applyAlignment="1">
      <alignment horizontal="center" vertical="center" wrapText="1"/>
    </xf>
    <xf numFmtId="0" fontId="19" fillId="35" borderId="57" xfId="0" applyFont="1" applyFill="1" applyBorder="1" applyAlignment="1">
      <alignment horizontal="center" vertical="center"/>
    </xf>
    <xf numFmtId="0" fontId="21" fillId="35" borderId="59" xfId="0" applyNumberFormat="1" applyFont="1" applyFill="1" applyBorder="1" applyAlignment="1">
      <alignment horizontal="center" vertical="center" wrapText="1"/>
    </xf>
    <xf numFmtId="2" fontId="20" fillId="35" borderId="61" xfId="0" applyNumberFormat="1" applyFont="1" applyFill="1" applyBorder="1" applyAlignment="1">
      <alignment horizontal="center" vertical="center" wrapText="1"/>
    </xf>
    <xf numFmtId="2" fontId="20" fillId="35" borderId="59" xfId="0" applyNumberFormat="1" applyFont="1" applyFill="1" applyBorder="1" applyAlignment="1">
      <alignment horizontal="center" vertical="center" wrapText="1"/>
    </xf>
    <xf numFmtId="43" fontId="23" fillId="33" borderId="42" xfId="0" applyNumberFormat="1" applyFont="1" applyFill="1" applyBorder="1" applyAlignment="1" applyProtection="1">
      <alignment vertical="center"/>
      <protection locked="0"/>
    </xf>
    <xf numFmtId="0" fontId="21" fillId="33" borderId="33" xfId="0" applyFont="1" applyFill="1" applyBorder="1" applyAlignment="1">
      <alignment horizontal="center" vertical="center" wrapText="1"/>
    </xf>
    <xf numFmtId="0" fontId="21" fillId="33" borderId="33" xfId="0" applyNumberFormat="1" applyFont="1" applyFill="1" applyBorder="1" applyAlignment="1">
      <alignment horizontal="center" vertical="center" wrapText="1"/>
    </xf>
    <xf numFmtId="0" fontId="20" fillId="34" borderId="26" xfId="0" applyFont="1" applyFill="1" applyBorder="1" applyAlignment="1">
      <alignment horizontal="center" vertical="center" wrapText="1"/>
    </xf>
    <xf numFmtId="0" fontId="19" fillId="33" borderId="22" xfId="0" applyFont="1" applyFill="1" applyBorder="1" applyAlignment="1">
      <alignment horizontal="left" vertical="center"/>
    </xf>
    <xf numFmtId="165" fontId="20" fillId="35" borderId="58" xfId="0" applyNumberFormat="1" applyFont="1" applyFill="1" applyBorder="1" applyAlignment="1">
      <alignment horizontal="center" vertical="center" wrapText="1"/>
    </xf>
    <xf numFmtId="0" fontId="19" fillId="36" borderId="1" xfId="0" applyFont="1" applyFill="1" applyBorder="1" applyAlignment="1">
      <alignment horizontal="center" vertical="center"/>
    </xf>
    <xf numFmtId="0" fontId="19" fillId="36" borderId="2" xfId="0" applyFont="1" applyFill="1" applyBorder="1" applyAlignment="1">
      <alignment horizontal="center" vertical="center"/>
    </xf>
    <xf numFmtId="0" fontId="19" fillId="36" borderId="2" xfId="0" applyFont="1" applyFill="1" applyBorder="1" applyAlignment="1">
      <alignment horizontal="center" vertical="center" wrapText="1"/>
    </xf>
    <xf numFmtId="0" fontId="20" fillId="36" borderId="26" xfId="0" applyFont="1" applyFill="1" applyBorder="1" applyAlignment="1">
      <alignment horizontal="center" vertical="center" wrapText="1"/>
    </xf>
    <xf numFmtId="0" fontId="20" fillId="36" borderId="3" xfId="0" applyFont="1" applyFill="1" applyBorder="1" applyAlignment="1">
      <alignment horizontal="center" vertical="center" wrapText="1"/>
    </xf>
    <xf numFmtId="0" fontId="20" fillId="36" borderId="4" xfId="0" applyFont="1" applyFill="1" applyBorder="1" applyAlignment="1">
      <alignment horizontal="center" vertical="center" wrapText="1"/>
    </xf>
    <xf numFmtId="0" fontId="20" fillId="36" borderId="5" xfId="0" applyFont="1" applyFill="1" applyBorder="1" applyAlignment="1">
      <alignment horizontal="center" vertical="center" wrapText="1"/>
    </xf>
    <xf numFmtId="1" fontId="20" fillId="36" borderId="5" xfId="0" applyNumberFormat="1" applyFont="1" applyFill="1" applyBorder="1" applyAlignment="1">
      <alignment horizontal="center" vertical="center" wrapText="1"/>
    </xf>
    <xf numFmtId="1" fontId="20" fillId="36" borderId="22" xfId="0" applyNumberFormat="1" applyFont="1" applyFill="1" applyBorder="1" applyAlignment="1">
      <alignment horizontal="center" vertical="center" wrapText="1"/>
    </xf>
    <xf numFmtId="1" fontId="20" fillId="36" borderId="6" xfId="0" applyNumberFormat="1" applyFont="1" applyFill="1" applyBorder="1" applyAlignment="1">
      <alignment horizontal="center" vertical="center" wrapText="1"/>
    </xf>
    <xf numFmtId="43" fontId="19" fillId="33" borderId="6" xfId="0" applyNumberFormat="1" applyFont="1" applyFill="1" applyBorder="1" applyAlignment="1" applyProtection="1">
      <alignment vertical="center"/>
      <protection locked="0"/>
    </xf>
    <xf numFmtId="0" fontId="0" fillId="0" borderId="0" xfId="0" applyBorder="1"/>
    <xf numFmtId="0" fontId="21" fillId="33" borderId="0" xfId="0" applyFont="1" applyFill="1" applyBorder="1" applyAlignment="1">
      <alignment vertical="center"/>
    </xf>
    <xf numFmtId="0" fontId="19" fillId="36" borderId="5" xfId="0" applyFont="1" applyFill="1" applyBorder="1" applyAlignment="1">
      <alignment horizontal="center" vertical="center"/>
    </xf>
    <xf numFmtId="0" fontId="19" fillId="36" borderId="5" xfId="0" applyFont="1" applyFill="1" applyBorder="1" applyAlignment="1">
      <alignment horizontal="center" vertical="center" wrapText="1"/>
    </xf>
    <xf numFmtId="0" fontId="21" fillId="33" borderId="5" xfId="0" applyFont="1" applyFill="1" applyBorder="1" applyAlignment="1">
      <alignment horizontal="center" vertical="center"/>
    </xf>
    <xf numFmtId="164" fontId="22" fillId="33" borderId="5" xfId="28" applyFont="1" applyFill="1" applyBorder="1" applyAlignment="1">
      <alignment horizontal="center" vertical="center" wrapText="1"/>
    </xf>
    <xf numFmtId="0" fontId="21" fillId="33" borderId="54" xfId="0" applyFont="1" applyFill="1" applyBorder="1" applyAlignment="1">
      <alignment horizontal="center" vertical="center"/>
    </xf>
    <xf numFmtId="0" fontId="21" fillId="33" borderId="54" xfId="0" applyFont="1" applyFill="1" applyBorder="1" applyAlignment="1">
      <alignment horizontal="center" vertical="center" wrapText="1"/>
    </xf>
    <xf numFmtId="164" fontId="22" fillId="33" borderId="54" xfId="28" applyFont="1" applyFill="1" applyBorder="1" applyAlignment="1">
      <alignment horizontal="center" vertical="center" wrapText="1"/>
    </xf>
    <xf numFmtId="0" fontId="21" fillId="33" borderId="34" xfId="0" applyFont="1" applyFill="1" applyBorder="1" applyAlignment="1">
      <alignment horizontal="center" vertical="center"/>
    </xf>
    <xf numFmtId="2" fontId="21" fillId="33" borderId="34" xfId="0" applyNumberFormat="1" applyFont="1" applyFill="1" applyBorder="1" applyAlignment="1">
      <alignment horizontal="center" vertical="center" wrapText="1"/>
    </xf>
    <xf numFmtId="9" fontId="21" fillId="33" borderId="34" xfId="0" applyNumberFormat="1" applyFont="1" applyFill="1" applyBorder="1" applyAlignment="1">
      <alignment horizontal="center" vertical="center" wrapText="1"/>
    </xf>
    <xf numFmtId="1" fontId="22" fillId="33" borderId="34" xfId="28" applyNumberFormat="1" applyFont="1" applyFill="1" applyBorder="1" applyAlignment="1" applyProtection="1">
      <alignment horizontal="center" vertical="center" readingOrder="1"/>
      <protection locked="0"/>
    </xf>
    <xf numFmtId="1" fontId="22" fillId="33" borderId="34" xfId="0" applyNumberFormat="1" applyFont="1" applyFill="1" applyBorder="1" applyAlignment="1">
      <alignment horizontal="center" vertical="center" wrapText="1"/>
    </xf>
    <xf numFmtId="2" fontId="22" fillId="33" borderId="34" xfId="0" applyNumberFormat="1" applyFont="1" applyFill="1" applyBorder="1" applyAlignment="1">
      <alignment horizontal="center" vertical="center" wrapText="1"/>
    </xf>
    <xf numFmtId="164" fontId="24" fillId="37" borderId="54" xfId="28" applyFont="1" applyFill="1" applyBorder="1" applyAlignment="1">
      <alignment horizontal="center" vertical="center" wrapText="1"/>
    </xf>
    <xf numFmtId="0" fontId="19" fillId="33" borderId="5" xfId="0" applyFont="1" applyFill="1" applyBorder="1" applyAlignment="1">
      <alignment horizontal="center" vertical="center"/>
    </xf>
    <xf numFmtId="0" fontId="25" fillId="0" borderId="5" xfId="0" applyFont="1" applyBorder="1" applyAlignment="1" applyProtection="1">
      <alignment horizontal="center" vertical="center" wrapText="1"/>
    </xf>
    <xf numFmtId="0" fontId="25" fillId="0" borderId="50" xfId="0" applyFont="1" applyBorder="1" applyAlignment="1" applyProtection="1">
      <alignment horizontal="center" vertical="center" wrapText="1"/>
    </xf>
    <xf numFmtId="0" fontId="0" fillId="0" borderId="5" xfId="0" applyBorder="1"/>
    <xf numFmtId="0" fontId="21" fillId="33" borderId="0" xfId="0" applyFont="1" applyFill="1" applyBorder="1" applyAlignment="1">
      <alignment horizontal="center" vertical="center"/>
    </xf>
    <xf numFmtId="0" fontId="19" fillId="34" borderId="36" xfId="0" applyFont="1" applyFill="1" applyBorder="1" applyAlignment="1">
      <alignment horizontal="left" vertical="center" wrapText="1"/>
    </xf>
    <xf numFmtId="0" fontId="19" fillId="34" borderId="37" xfId="0" applyFont="1" applyFill="1" applyBorder="1" applyAlignment="1">
      <alignment horizontal="left" vertical="center" wrapText="1"/>
    </xf>
    <xf numFmtId="0" fontId="19" fillId="34" borderId="38" xfId="0" applyFont="1" applyFill="1" applyBorder="1" applyAlignment="1">
      <alignment horizontal="left" vertical="center" wrapText="1"/>
    </xf>
    <xf numFmtId="0" fontId="19" fillId="34" borderId="20" xfId="0" applyFont="1" applyFill="1" applyBorder="1" applyAlignment="1" applyProtection="1">
      <alignment horizontal="center" vertical="center" wrapText="1"/>
      <protection locked="0"/>
    </xf>
    <xf numFmtId="0" fontId="19" fillId="34" borderId="7" xfId="0" applyFont="1" applyFill="1" applyBorder="1" applyAlignment="1" applyProtection="1">
      <alignment horizontal="center" vertical="center" wrapText="1"/>
      <protection locked="0"/>
    </xf>
    <xf numFmtId="0" fontId="19" fillId="34" borderId="8" xfId="0" applyFont="1" applyFill="1" applyBorder="1" applyAlignment="1" applyProtection="1">
      <alignment horizontal="center" vertical="center" wrapText="1"/>
      <protection locked="0"/>
    </xf>
    <xf numFmtId="0" fontId="19" fillId="34" borderId="21" xfId="0" applyFont="1" applyFill="1" applyBorder="1" applyAlignment="1" applyProtection="1">
      <alignment horizontal="center" vertical="center" wrapText="1"/>
      <protection locked="0"/>
    </xf>
    <xf numFmtId="0" fontId="19" fillId="34" borderId="9" xfId="0" applyFont="1" applyFill="1" applyBorder="1" applyAlignment="1" applyProtection="1">
      <alignment horizontal="center" vertical="center" wrapText="1"/>
      <protection locked="0"/>
    </xf>
    <xf numFmtId="0" fontId="19" fillId="34" borderId="10" xfId="0" applyFont="1" applyFill="1" applyBorder="1" applyAlignment="1" applyProtection="1">
      <alignment horizontal="center" vertical="center" wrapText="1"/>
      <protection locked="0"/>
    </xf>
    <xf numFmtId="0" fontId="19" fillId="34" borderId="26" xfId="0" applyFont="1" applyFill="1" applyBorder="1" applyAlignment="1">
      <alignment horizontal="center" vertical="center"/>
    </xf>
    <xf numFmtId="0" fontId="19" fillId="34" borderId="28" xfId="0" applyFont="1" applyFill="1" applyBorder="1" applyAlignment="1">
      <alignment horizontal="center" vertical="center"/>
    </xf>
    <xf numFmtId="0" fontId="19" fillId="34" borderId="27" xfId="0" applyFont="1" applyFill="1" applyBorder="1" applyAlignment="1">
      <alignment horizontal="center" vertical="center"/>
    </xf>
    <xf numFmtId="0" fontId="20" fillId="34" borderId="26" xfId="0" applyFont="1" applyFill="1" applyBorder="1" applyAlignment="1">
      <alignment horizontal="center" vertical="center" wrapText="1"/>
    </xf>
    <xf numFmtId="0" fontId="20" fillId="34" borderId="27" xfId="0" applyFont="1" applyFill="1" applyBorder="1" applyAlignment="1">
      <alignment horizontal="center" vertical="center" wrapText="1"/>
    </xf>
    <xf numFmtId="0" fontId="20" fillId="34" borderId="2" xfId="0" applyFont="1" applyFill="1" applyBorder="1" applyAlignment="1">
      <alignment horizontal="center" vertical="center" wrapText="1"/>
    </xf>
    <xf numFmtId="0" fontId="20" fillId="33" borderId="40" xfId="0" applyFont="1" applyFill="1" applyBorder="1" applyAlignment="1">
      <alignment horizontal="left" vertical="center" wrapText="1"/>
    </xf>
    <xf numFmtId="0" fontId="20" fillId="33" borderId="35" xfId="0" applyFont="1" applyFill="1" applyBorder="1" applyAlignment="1">
      <alignment horizontal="left" vertical="center" wrapText="1"/>
    </xf>
    <xf numFmtId="0" fontId="20" fillId="33" borderId="46" xfId="0" applyFont="1" applyFill="1" applyBorder="1" applyAlignment="1">
      <alignment horizontal="left" vertical="center" wrapText="1"/>
    </xf>
    <xf numFmtId="0" fontId="21" fillId="33" borderId="39" xfId="0" applyFont="1" applyFill="1" applyBorder="1" applyAlignment="1">
      <alignment horizontal="center" vertical="center" wrapText="1"/>
    </xf>
    <xf numFmtId="0" fontId="21" fillId="33" borderId="33" xfId="0" applyFont="1" applyFill="1" applyBorder="1" applyAlignment="1">
      <alignment horizontal="center" vertical="center" wrapText="1"/>
    </xf>
    <xf numFmtId="0" fontId="21" fillId="33" borderId="39" xfId="0" applyNumberFormat="1" applyFont="1" applyFill="1" applyBorder="1" applyAlignment="1">
      <alignment horizontal="center" vertical="center" wrapText="1"/>
    </xf>
    <xf numFmtId="0" fontId="21" fillId="33" borderId="33" xfId="0" applyNumberFormat="1" applyFont="1" applyFill="1" applyBorder="1" applyAlignment="1">
      <alignment horizontal="center" vertical="center" wrapText="1"/>
    </xf>
    <xf numFmtId="0" fontId="19" fillId="34" borderId="21" xfId="0" applyFont="1" applyFill="1" applyBorder="1" applyAlignment="1">
      <alignment horizontal="left" vertical="center" wrapText="1"/>
    </xf>
    <xf numFmtId="0" fontId="19" fillId="34" borderId="9" xfId="0" applyFont="1" applyFill="1" applyBorder="1" applyAlignment="1">
      <alignment horizontal="left" vertical="center" wrapText="1"/>
    </xf>
    <xf numFmtId="0" fontId="19" fillId="34" borderId="10" xfId="0" applyFont="1" applyFill="1" applyBorder="1" applyAlignment="1">
      <alignment horizontal="left" vertical="center" wrapText="1"/>
    </xf>
    <xf numFmtId="0" fontId="19" fillId="34" borderId="50" xfId="0" applyFont="1" applyFill="1" applyBorder="1" applyAlignment="1">
      <alignment horizontal="left" vertical="center" wrapText="1"/>
    </xf>
    <xf numFmtId="0" fontId="19" fillId="34" borderId="0" xfId="0" applyFont="1" applyFill="1" applyBorder="1" applyAlignment="1">
      <alignment horizontal="left" vertical="center" wrapText="1"/>
    </xf>
    <xf numFmtId="0" fontId="19" fillId="34" borderId="52" xfId="0" applyFont="1" applyFill="1" applyBorder="1" applyAlignment="1">
      <alignment horizontal="left" vertical="center" wrapText="1"/>
    </xf>
    <xf numFmtId="0" fontId="20" fillId="33" borderId="30" xfId="0" applyFont="1" applyFill="1" applyBorder="1" applyAlignment="1">
      <alignment horizontal="left" vertical="center" wrapText="1"/>
    </xf>
    <xf numFmtId="0" fontId="20" fillId="33" borderId="31" xfId="0" applyFont="1" applyFill="1" applyBorder="1" applyAlignment="1">
      <alignment horizontal="left" vertical="center" wrapText="1"/>
    </xf>
    <xf numFmtId="0" fontId="20" fillId="33" borderId="32" xfId="0" applyFont="1" applyFill="1" applyBorder="1" applyAlignment="1">
      <alignment horizontal="left" vertical="center" wrapText="1"/>
    </xf>
    <xf numFmtId="0" fontId="19" fillId="34" borderId="48" xfId="0" applyFont="1" applyFill="1" applyBorder="1" applyAlignment="1">
      <alignment horizontal="left" vertical="center" wrapText="1"/>
    </xf>
    <xf numFmtId="0" fontId="21" fillId="33" borderId="44" xfId="0" applyFont="1" applyFill="1" applyBorder="1" applyAlignment="1">
      <alignment horizontal="center" vertical="center" wrapText="1"/>
    </xf>
    <xf numFmtId="0" fontId="21" fillId="33" borderId="44" xfId="0" applyNumberFormat="1" applyFont="1" applyFill="1" applyBorder="1" applyAlignment="1">
      <alignment horizontal="center" vertical="center" wrapText="1"/>
    </xf>
    <xf numFmtId="0" fontId="23" fillId="33" borderId="62" xfId="0" applyFont="1" applyFill="1" applyBorder="1" applyAlignment="1">
      <alignment horizontal="center" vertical="center"/>
    </xf>
    <xf numFmtId="0" fontId="23" fillId="33" borderId="28" xfId="0" applyFont="1" applyFill="1" applyBorder="1" applyAlignment="1">
      <alignment horizontal="center" vertical="center"/>
    </xf>
    <xf numFmtId="0" fontId="23" fillId="33" borderId="27" xfId="0" applyFont="1" applyFill="1" applyBorder="1" applyAlignment="1">
      <alignment horizontal="center" vertical="center"/>
    </xf>
    <xf numFmtId="0" fontId="19" fillId="33" borderId="24" xfId="0" applyFont="1" applyFill="1" applyBorder="1" applyAlignment="1">
      <alignment horizontal="left" vertical="center"/>
    </xf>
    <xf numFmtId="0" fontId="19" fillId="33" borderId="23" xfId="0" applyFont="1" applyFill="1" applyBorder="1" applyAlignment="1">
      <alignment horizontal="left" vertical="center"/>
    </xf>
    <xf numFmtId="0" fontId="19" fillId="33" borderId="25" xfId="0" applyFont="1" applyFill="1" applyBorder="1" applyAlignment="1">
      <alignment horizontal="left" vertical="center"/>
    </xf>
    <xf numFmtId="0" fontId="19" fillId="33" borderId="22" xfId="0" applyFont="1" applyFill="1" applyBorder="1" applyAlignment="1">
      <alignment horizontal="left" vertical="center" wrapText="1"/>
    </xf>
    <xf numFmtId="0" fontId="19" fillId="33" borderId="23" xfId="0" applyFont="1" applyFill="1" applyBorder="1" applyAlignment="1">
      <alignment horizontal="left" vertical="center" wrapText="1"/>
    </xf>
    <xf numFmtId="0" fontId="19" fillId="33" borderId="25" xfId="0" applyFont="1" applyFill="1" applyBorder="1" applyAlignment="1">
      <alignment horizontal="left" vertical="center" wrapText="1"/>
    </xf>
    <xf numFmtId="0" fontId="19" fillId="33" borderId="22" xfId="0" applyFont="1" applyFill="1" applyBorder="1" applyAlignment="1">
      <alignment horizontal="left" vertical="center"/>
    </xf>
    <xf numFmtId="0" fontId="19" fillId="33" borderId="4" xfId="0" applyFont="1" applyFill="1" applyBorder="1" applyAlignment="1">
      <alignment horizontal="left" vertical="center"/>
    </xf>
    <xf numFmtId="0" fontId="19" fillId="33" borderId="5" xfId="0" applyFont="1" applyFill="1" applyBorder="1" applyAlignment="1">
      <alignment horizontal="left" vertical="center"/>
    </xf>
    <xf numFmtId="0" fontId="19" fillId="36" borderId="20" xfId="0" applyFont="1" applyFill="1" applyBorder="1" applyAlignment="1" applyProtection="1">
      <alignment horizontal="center" vertical="center" wrapText="1"/>
      <protection locked="0"/>
    </xf>
    <xf numFmtId="0" fontId="19" fillId="36" borderId="7" xfId="0" applyFont="1" applyFill="1" applyBorder="1" applyAlignment="1" applyProtection="1">
      <alignment horizontal="center" vertical="center" wrapText="1"/>
      <protection locked="0"/>
    </xf>
    <xf numFmtId="0" fontId="19" fillId="36" borderId="8" xfId="0" applyFont="1" applyFill="1" applyBorder="1" applyAlignment="1" applyProtection="1">
      <alignment horizontal="center" vertical="center" wrapText="1"/>
      <protection locked="0"/>
    </xf>
    <xf numFmtId="0" fontId="19" fillId="36" borderId="21" xfId="0" applyFont="1" applyFill="1" applyBorder="1" applyAlignment="1" applyProtection="1">
      <alignment horizontal="center" vertical="center" wrapText="1"/>
      <protection locked="0"/>
    </xf>
    <xf numFmtId="0" fontId="19" fillId="36" borderId="9" xfId="0" applyFont="1" applyFill="1" applyBorder="1" applyAlignment="1" applyProtection="1">
      <alignment horizontal="center" vertical="center" wrapText="1"/>
      <protection locked="0"/>
    </xf>
    <xf numFmtId="0" fontId="19" fillId="36" borderId="10" xfId="0" applyFont="1" applyFill="1" applyBorder="1" applyAlignment="1" applyProtection="1">
      <alignment horizontal="center" vertical="center" wrapText="1"/>
      <protection locked="0"/>
    </xf>
    <xf numFmtId="0" fontId="19" fillId="36" borderId="26" xfId="0" applyFont="1" applyFill="1" applyBorder="1" applyAlignment="1">
      <alignment horizontal="center" vertical="center"/>
    </xf>
    <xf numFmtId="0" fontId="19" fillId="36" borderId="28" xfId="0" applyFont="1" applyFill="1" applyBorder="1" applyAlignment="1">
      <alignment horizontal="center" vertical="center"/>
    </xf>
    <xf numFmtId="0" fontId="19" fillId="36" borderId="27" xfId="0" applyFont="1" applyFill="1" applyBorder="1" applyAlignment="1">
      <alignment horizontal="center" vertical="center"/>
    </xf>
    <xf numFmtId="0" fontId="20" fillId="36" borderId="26" xfId="0" applyFont="1" applyFill="1" applyBorder="1" applyAlignment="1">
      <alignment horizontal="center" vertical="center" wrapText="1"/>
    </xf>
    <xf numFmtId="0" fontId="20" fillId="36" borderId="27" xfId="0" applyFont="1" applyFill="1" applyBorder="1" applyAlignment="1">
      <alignment horizontal="center" vertical="center" wrapText="1"/>
    </xf>
    <xf numFmtId="0" fontId="20" fillId="36" borderId="2" xfId="0" applyFont="1" applyFill="1" applyBorder="1" applyAlignment="1">
      <alignment horizontal="center" vertical="center" wrapText="1"/>
    </xf>
    <xf numFmtId="0" fontId="20" fillId="33" borderId="24" xfId="0" applyFont="1" applyFill="1" applyBorder="1" applyAlignment="1">
      <alignment horizontal="left" vertical="center" wrapText="1"/>
    </xf>
    <xf numFmtId="0" fontId="20" fillId="33" borderId="23" xfId="0" applyFont="1" applyFill="1" applyBorder="1" applyAlignment="1">
      <alignment horizontal="left" vertical="center" wrapText="1"/>
    </xf>
    <xf numFmtId="0" fontId="20" fillId="33" borderId="25" xfId="0" applyFont="1" applyFill="1" applyBorder="1" applyAlignment="1">
      <alignment horizontal="left" vertical="center" wrapText="1"/>
    </xf>
    <xf numFmtId="0" fontId="25" fillId="0" borderId="5" xfId="0" applyFont="1" applyBorder="1" applyAlignment="1" applyProtection="1">
      <alignment horizontal="left" vertical="center" wrapText="1"/>
    </xf>
    <xf numFmtId="0" fontId="0" fillId="0" borderId="54" xfId="0" applyBorder="1" applyAlignment="1">
      <alignment horizontal="center"/>
    </xf>
    <xf numFmtId="0" fontId="19" fillId="36" borderId="5" xfId="0" applyFont="1" applyFill="1" applyBorder="1" applyAlignment="1" applyProtection="1">
      <alignment horizontal="center" vertical="center" wrapText="1"/>
      <protection locked="0"/>
    </xf>
    <xf numFmtId="0" fontId="20" fillId="36" borderId="5" xfId="0" applyFont="1" applyFill="1" applyBorder="1" applyAlignment="1">
      <alignment horizontal="center" vertical="center" wrapText="1"/>
    </xf>
    <xf numFmtId="0" fontId="20" fillId="33" borderId="54" xfId="0" applyFont="1" applyFill="1" applyBorder="1" applyAlignment="1">
      <alignment horizontal="left" vertical="center" wrapText="1"/>
    </xf>
    <xf numFmtId="0" fontId="19" fillId="36" borderId="20" xfId="0" applyFont="1" applyFill="1" applyBorder="1" applyAlignment="1">
      <alignment horizontal="center" vertical="center" wrapText="1"/>
    </xf>
    <xf numFmtId="0" fontId="19" fillId="36" borderId="7" xfId="0" applyFont="1" applyFill="1" applyBorder="1" applyAlignment="1">
      <alignment horizontal="center" vertical="center"/>
    </xf>
    <xf numFmtId="0" fontId="19" fillId="36" borderId="36" xfId="0" applyFont="1" applyFill="1" applyBorder="1" applyAlignment="1">
      <alignment horizontal="left" vertical="center" wrapText="1"/>
    </xf>
    <xf numFmtId="0" fontId="19" fillId="36" borderId="37" xfId="0" applyFont="1" applyFill="1" applyBorder="1" applyAlignment="1">
      <alignment horizontal="left" vertical="center"/>
    </xf>
    <xf numFmtId="0" fontId="19" fillId="36" borderId="38" xfId="0" applyFont="1" applyFill="1" applyBorder="1" applyAlignment="1">
      <alignment horizontal="left" vertical="center"/>
    </xf>
    <xf numFmtId="0" fontId="20" fillId="36" borderId="36" xfId="0" applyFont="1" applyFill="1" applyBorder="1" applyAlignment="1">
      <alignment horizontal="left" vertical="center" wrapText="1"/>
    </xf>
    <xf numFmtId="0" fontId="20" fillId="36" borderId="37" xfId="0" applyFont="1" applyFill="1" applyBorder="1" applyAlignment="1">
      <alignment horizontal="left" vertical="center" wrapText="1"/>
    </xf>
    <xf numFmtId="0" fontId="20" fillId="36" borderId="38" xfId="0" applyFont="1" applyFill="1" applyBorder="1" applyAlignment="1">
      <alignment horizontal="left" vertical="center" wrapText="1"/>
    </xf>
    <xf numFmtId="0" fontId="20" fillId="36" borderId="22" xfId="0" applyFont="1" applyFill="1" applyBorder="1" applyAlignment="1">
      <alignment horizontal="left" vertical="center" wrapText="1"/>
    </xf>
    <xf numFmtId="0" fontId="20" fillId="36" borderId="63" xfId="0" applyFont="1" applyFill="1" applyBorder="1" applyAlignment="1">
      <alignment horizontal="left" vertical="center" wrapText="1"/>
    </xf>
    <xf numFmtId="0" fontId="20" fillId="36" borderId="22" xfId="0" applyFont="1" applyFill="1" applyBorder="1" applyAlignment="1">
      <alignment horizontal="center" vertical="center" wrapText="1"/>
    </xf>
    <xf numFmtId="0" fontId="20" fillId="36" borderId="23" xfId="0" applyFont="1" applyFill="1" applyBorder="1" applyAlignment="1">
      <alignment horizontal="center" vertical="center" wrapText="1"/>
    </xf>
    <xf numFmtId="0" fontId="20" fillId="36" borderId="63" xfId="0" applyFont="1" applyFill="1" applyBorder="1" applyAlignment="1">
      <alignment horizontal="center" vertical="center" wrapText="1"/>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110435</xdr:colOff>
      <xdr:row>1</xdr:row>
      <xdr:rowOff>149501</xdr:rowOff>
    </xdr:from>
    <xdr:to>
      <xdr:col>1</xdr:col>
      <xdr:colOff>374927</xdr:colOff>
      <xdr:row>1</xdr:row>
      <xdr:rowOff>744717</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435" y="340001"/>
          <a:ext cx="1112217" cy="595216"/>
        </a:xfrm>
        <a:prstGeom prst="rect">
          <a:avLst/>
        </a:prstGeom>
      </xdr:spPr>
    </xdr:pic>
    <xdr:clientData/>
  </xdr:twoCellAnchor>
  <xdr:twoCellAnchor editAs="oneCell">
    <xdr:from>
      <xdr:col>15</xdr:col>
      <xdr:colOff>281886</xdr:colOff>
      <xdr:row>0</xdr:row>
      <xdr:rowOff>176142</xdr:rowOff>
    </xdr:from>
    <xdr:to>
      <xdr:col>15</xdr:col>
      <xdr:colOff>1187175</xdr:colOff>
      <xdr:row>1</xdr:row>
      <xdr:rowOff>786846</xdr:rowOff>
    </xdr:to>
    <xdr:pic>
      <xdr:nvPicPr>
        <xdr:cNvPr id="3" name="Picture 2"/>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959911" y="176142"/>
          <a:ext cx="905289" cy="8012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110435</xdr:colOff>
      <xdr:row>1</xdr:row>
      <xdr:rowOff>246131</xdr:rowOff>
    </xdr:from>
    <xdr:to>
      <xdr:col>1</xdr:col>
      <xdr:colOff>374927</xdr:colOff>
      <xdr:row>1</xdr:row>
      <xdr:rowOff>841347</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435" y="436631"/>
          <a:ext cx="1112217" cy="595216"/>
        </a:xfrm>
        <a:prstGeom prst="rect">
          <a:avLst/>
        </a:prstGeom>
      </xdr:spPr>
    </xdr:pic>
    <xdr:clientData/>
  </xdr:twoCellAnchor>
  <xdr:twoCellAnchor editAs="oneCell">
    <xdr:from>
      <xdr:col>16</xdr:col>
      <xdr:colOff>171450</xdr:colOff>
      <xdr:row>0</xdr:row>
      <xdr:rowOff>38100</xdr:rowOff>
    </xdr:from>
    <xdr:to>
      <xdr:col>16</xdr:col>
      <xdr:colOff>1019175</xdr:colOff>
      <xdr:row>1</xdr:row>
      <xdr:rowOff>490855</xdr:rowOff>
    </xdr:to>
    <xdr:pic>
      <xdr:nvPicPr>
        <xdr:cNvPr id="3" name="Picture 2"/>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88100" y="38100"/>
          <a:ext cx="847725" cy="64325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110435</xdr:colOff>
      <xdr:row>1</xdr:row>
      <xdr:rowOff>246131</xdr:rowOff>
    </xdr:from>
    <xdr:to>
      <xdr:col>1</xdr:col>
      <xdr:colOff>374927</xdr:colOff>
      <xdr:row>1</xdr:row>
      <xdr:rowOff>841347</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435" y="436631"/>
          <a:ext cx="1112217" cy="595216"/>
        </a:xfrm>
        <a:prstGeom prst="rect">
          <a:avLst/>
        </a:prstGeom>
      </xdr:spPr>
    </xdr:pic>
    <xdr:clientData/>
  </xdr:twoCellAnchor>
  <xdr:twoCellAnchor editAs="oneCell">
    <xdr:from>
      <xdr:col>12</xdr:col>
      <xdr:colOff>207064</xdr:colOff>
      <xdr:row>1</xdr:row>
      <xdr:rowOff>107122</xdr:rowOff>
    </xdr:from>
    <xdr:to>
      <xdr:col>12</xdr:col>
      <xdr:colOff>1226239</xdr:colOff>
      <xdr:row>1</xdr:row>
      <xdr:rowOff>897282</xdr:rowOff>
    </xdr:to>
    <xdr:pic>
      <xdr:nvPicPr>
        <xdr:cNvPr id="3" name="Picture 2"/>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661847" y="300383"/>
          <a:ext cx="1019175" cy="7901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1"/>
  <sheetViews>
    <sheetView view="pageBreakPreview" topLeftCell="A32" zoomScale="69" zoomScaleNormal="100" zoomScaleSheetLayoutView="69" workbookViewId="0">
      <selection activeCell="C14" sqref="C14:C18"/>
    </sheetView>
  </sheetViews>
  <sheetFormatPr defaultRowHeight="15" x14ac:dyDescent="0.25"/>
  <cols>
    <col min="1" max="1" width="12.7109375" customWidth="1"/>
    <col min="2" max="2" width="30" customWidth="1"/>
    <col min="3" max="3" width="14.5703125" customWidth="1"/>
    <col min="5" max="5" width="13.85546875" hidden="1" customWidth="1"/>
    <col min="6" max="6" width="17.7109375" hidden="1" customWidth="1"/>
    <col min="7" max="7" width="18.140625" hidden="1" customWidth="1"/>
    <col min="8" max="8" width="14" customWidth="1"/>
    <col min="9" max="9" width="31.140625" customWidth="1"/>
    <col min="10" max="10" width="28.42578125" customWidth="1"/>
    <col min="11" max="11" width="12.28515625" customWidth="1"/>
    <col min="12" max="12" width="16.140625" customWidth="1"/>
    <col min="13" max="13" width="11.140625" customWidth="1"/>
    <col min="14" max="14" width="14.7109375" customWidth="1"/>
    <col min="15" max="15" width="25.85546875" customWidth="1"/>
    <col min="16" max="16" width="23.140625" customWidth="1"/>
  </cols>
  <sheetData>
    <row r="1" spans="1:16" ht="15" customHeight="1" x14ac:dyDescent="0.25">
      <c r="A1" s="126" t="s">
        <v>42</v>
      </c>
      <c r="B1" s="127"/>
      <c r="C1" s="127"/>
      <c r="D1" s="127"/>
      <c r="E1" s="127"/>
      <c r="F1" s="127"/>
      <c r="G1" s="127"/>
      <c r="H1" s="127"/>
      <c r="I1" s="127"/>
      <c r="J1" s="127"/>
      <c r="K1" s="127"/>
      <c r="L1" s="127"/>
      <c r="M1" s="127"/>
      <c r="N1" s="127"/>
      <c r="O1" s="127"/>
      <c r="P1" s="128"/>
    </row>
    <row r="2" spans="1:16" ht="78.75" customHeight="1" thickBot="1" x14ac:dyDescent="0.3">
      <c r="A2" s="129"/>
      <c r="B2" s="130"/>
      <c r="C2" s="130"/>
      <c r="D2" s="130"/>
      <c r="E2" s="130"/>
      <c r="F2" s="130"/>
      <c r="G2" s="130"/>
      <c r="H2" s="130"/>
      <c r="I2" s="130"/>
      <c r="J2" s="130"/>
      <c r="K2" s="130"/>
      <c r="L2" s="130"/>
      <c r="M2" s="130"/>
      <c r="N2" s="130"/>
      <c r="O2" s="130"/>
      <c r="P2" s="131"/>
    </row>
    <row r="3" spans="1:16" ht="310.5" customHeight="1" x14ac:dyDescent="0.25">
      <c r="A3" s="63" t="s">
        <v>0</v>
      </c>
      <c r="B3" s="64" t="s">
        <v>12</v>
      </c>
      <c r="C3" s="65" t="s">
        <v>28</v>
      </c>
      <c r="D3" s="64" t="s">
        <v>1</v>
      </c>
      <c r="E3" s="132" t="s">
        <v>35</v>
      </c>
      <c r="F3" s="133"/>
      <c r="G3" s="134"/>
      <c r="H3" s="64" t="s">
        <v>2</v>
      </c>
      <c r="I3" s="65" t="s">
        <v>18</v>
      </c>
      <c r="J3" s="65" t="s">
        <v>24</v>
      </c>
      <c r="K3" s="135" t="s">
        <v>19</v>
      </c>
      <c r="L3" s="136"/>
      <c r="M3" s="137" t="s">
        <v>20</v>
      </c>
      <c r="N3" s="137"/>
      <c r="O3" s="88" t="s">
        <v>34</v>
      </c>
      <c r="P3" s="66" t="s">
        <v>11</v>
      </c>
    </row>
    <row r="4" spans="1:16" ht="39" x14ac:dyDescent="0.25">
      <c r="A4" s="67">
        <v>1</v>
      </c>
      <c r="B4" s="68">
        <v>2</v>
      </c>
      <c r="C4" s="68">
        <v>3</v>
      </c>
      <c r="D4" s="69">
        <v>4</v>
      </c>
      <c r="E4" s="69" t="s">
        <v>36</v>
      </c>
      <c r="F4" s="69" t="s">
        <v>37</v>
      </c>
      <c r="G4" s="69" t="s">
        <v>38</v>
      </c>
      <c r="H4" s="69">
        <v>5</v>
      </c>
      <c r="I4" s="69">
        <v>6</v>
      </c>
      <c r="J4" s="69">
        <v>7</v>
      </c>
      <c r="K4" s="69" t="s">
        <v>25</v>
      </c>
      <c r="L4" s="69" t="s">
        <v>21</v>
      </c>
      <c r="M4" s="69" t="s">
        <v>26</v>
      </c>
      <c r="N4" s="69" t="s">
        <v>22</v>
      </c>
      <c r="O4" s="70" t="s">
        <v>23</v>
      </c>
      <c r="P4" s="71">
        <v>11</v>
      </c>
    </row>
    <row r="5" spans="1:16" ht="41.25" customHeight="1" thickBot="1" x14ac:dyDescent="0.3">
      <c r="A5" s="138" t="s">
        <v>17</v>
      </c>
      <c r="B5" s="139"/>
      <c r="C5" s="139"/>
      <c r="D5" s="139"/>
      <c r="E5" s="139"/>
      <c r="F5" s="139"/>
      <c r="G5" s="139"/>
      <c r="H5" s="139"/>
      <c r="I5" s="139"/>
      <c r="J5" s="139"/>
      <c r="K5" s="139"/>
      <c r="L5" s="139"/>
      <c r="M5" s="139"/>
      <c r="N5" s="139"/>
      <c r="O5" s="139"/>
      <c r="P5" s="140"/>
    </row>
    <row r="6" spans="1:16" ht="42.75" customHeight="1" thickBot="1" x14ac:dyDescent="0.3">
      <c r="A6" s="31" t="s">
        <v>30</v>
      </c>
      <c r="B6" s="123" t="s">
        <v>16</v>
      </c>
      <c r="C6" s="124"/>
      <c r="D6" s="124"/>
      <c r="E6" s="124"/>
      <c r="F6" s="124"/>
      <c r="G6" s="124"/>
      <c r="H6" s="124"/>
      <c r="I6" s="124"/>
      <c r="J6" s="124"/>
      <c r="K6" s="124"/>
      <c r="L6" s="124"/>
      <c r="M6" s="124"/>
      <c r="N6" s="124"/>
      <c r="O6" s="124"/>
      <c r="P6" s="125"/>
    </row>
    <row r="7" spans="1:16" ht="42.75" customHeight="1" x14ac:dyDescent="0.25">
      <c r="A7" s="29">
        <v>1</v>
      </c>
      <c r="B7" s="30" t="s">
        <v>39</v>
      </c>
      <c r="C7" s="141" t="s">
        <v>27</v>
      </c>
      <c r="D7" s="141" t="s">
        <v>3</v>
      </c>
      <c r="E7" s="141">
        <v>15000</v>
      </c>
      <c r="F7" s="141">
        <v>15000</v>
      </c>
      <c r="G7" s="141">
        <v>15000</v>
      </c>
      <c r="H7" s="143">
        <v>20000</v>
      </c>
      <c r="I7" s="17">
        <f>(626.27+655.08+656.78)/3</f>
        <v>646.04333333333329</v>
      </c>
      <c r="J7" s="18">
        <v>0</v>
      </c>
      <c r="K7" s="19">
        <v>0.18</v>
      </c>
      <c r="L7" s="20">
        <f t="shared" ref="L7:L12" si="0">+I7*K7</f>
        <v>116.28779999999999</v>
      </c>
      <c r="M7" s="19">
        <v>0.18</v>
      </c>
      <c r="N7" s="21">
        <f t="shared" ref="N7:N12" si="1">+J7*M7</f>
        <v>0</v>
      </c>
      <c r="O7" s="22">
        <f t="shared" ref="O7:O12" si="2">+I7+J7+L7+N7</f>
        <v>762.33113333333324</v>
      </c>
      <c r="P7" s="23">
        <f>+O7*H7</f>
        <v>15246622.666666664</v>
      </c>
    </row>
    <row r="8" spans="1:16" ht="42.75" customHeight="1" x14ac:dyDescent="0.25">
      <c r="A8" s="1">
        <v>2</v>
      </c>
      <c r="B8" s="2" t="s">
        <v>40</v>
      </c>
      <c r="C8" s="142"/>
      <c r="D8" s="142"/>
      <c r="E8" s="142"/>
      <c r="F8" s="142"/>
      <c r="G8" s="142"/>
      <c r="H8" s="144"/>
      <c r="I8" s="4">
        <v>607.54</v>
      </c>
      <c r="J8" s="4">
        <v>91.13</v>
      </c>
      <c r="K8" s="5">
        <v>0.18</v>
      </c>
      <c r="L8" s="7">
        <f t="shared" si="0"/>
        <v>109.35719999999999</v>
      </c>
      <c r="M8" s="5">
        <v>0.18</v>
      </c>
      <c r="N8" s="6">
        <f t="shared" si="1"/>
        <v>16.403399999999998</v>
      </c>
      <c r="O8" s="14">
        <f t="shared" si="2"/>
        <v>824.43060000000003</v>
      </c>
      <c r="P8" s="11">
        <f>+O8*H7</f>
        <v>16488612</v>
      </c>
    </row>
    <row r="9" spans="1:16" ht="42.75" customHeight="1" x14ac:dyDescent="0.25">
      <c r="A9" s="1">
        <v>3</v>
      </c>
      <c r="B9" s="2" t="s">
        <v>43</v>
      </c>
      <c r="C9" s="142"/>
      <c r="D9" s="142"/>
      <c r="E9" s="142"/>
      <c r="F9" s="142"/>
      <c r="G9" s="142"/>
      <c r="H9" s="144"/>
      <c r="I9" s="4">
        <v>567.36</v>
      </c>
      <c r="J9" s="4">
        <v>112</v>
      </c>
      <c r="K9" s="5">
        <v>0.18</v>
      </c>
      <c r="L9" s="7">
        <f t="shared" si="0"/>
        <v>102.12479999999999</v>
      </c>
      <c r="M9" s="5">
        <v>0.18</v>
      </c>
      <c r="N9" s="6">
        <f t="shared" si="1"/>
        <v>20.16</v>
      </c>
      <c r="O9" s="14">
        <f t="shared" si="2"/>
        <v>801.64479999999992</v>
      </c>
      <c r="P9" s="11">
        <f>+O9*H7</f>
        <v>16032895.999999998</v>
      </c>
    </row>
    <row r="10" spans="1:16" ht="42.75" customHeight="1" x14ac:dyDescent="0.25">
      <c r="A10" s="1">
        <v>4</v>
      </c>
      <c r="B10" s="2" t="s">
        <v>44</v>
      </c>
      <c r="C10" s="142"/>
      <c r="D10" s="142"/>
      <c r="E10" s="142"/>
      <c r="F10" s="142"/>
      <c r="G10" s="142"/>
      <c r="H10" s="144"/>
      <c r="I10" s="4">
        <v>606.27</v>
      </c>
      <c r="J10" s="4">
        <v>68.67</v>
      </c>
      <c r="K10" s="5">
        <v>0.18</v>
      </c>
      <c r="L10" s="7">
        <f t="shared" si="0"/>
        <v>109.12859999999999</v>
      </c>
      <c r="M10" s="5">
        <v>0.18</v>
      </c>
      <c r="N10" s="6">
        <f t="shared" si="1"/>
        <v>12.3606</v>
      </c>
      <c r="O10" s="14">
        <f t="shared" si="2"/>
        <v>796.42919999999992</v>
      </c>
      <c r="P10" s="11">
        <f>+O10*H7</f>
        <v>15928583.999999998</v>
      </c>
    </row>
    <row r="11" spans="1:16" ht="42.75" customHeight="1" thickBot="1" x14ac:dyDescent="0.3">
      <c r="A11" s="50">
        <v>5</v>
      </c>
      <c r="B11" s="51" t="s">
        <v>41</v>
      </c>
      <c r="C11" s="142"/>
      <c r="D11" s="142"/>
      <c r="E11" s="142"/>
      <c r="F11" s="142"/>
      <c r="G11" s="142"/>
      <c r="H11" s="144"/>
      <c r="I11" s="52">
        <v>704.41</v>
      </c>
      <c r="J11" s="52">
        <v>0</v>
      </c>
      <c r="K11" s="53">
        <v>0.18</v>
      </c>
      <c r="L11" s="54">
        <f t="shared" si="0"/>
        <v>126.79379999999999</v>
      </c>
      <c r="M11" s="53">
        <v>0.18</v>
      </c>
      <c r="N11" s="55">
        <f t="shared" si="1"/>
        <v>0</v>
      </c>
      <c r="O11" s="56">
        <f t="shared" si="2"/>
        <v>831.2038</v>
      </c>
      <c r="P11" s="57">
        <f>+O11*H7</f>
        <v>16624076</v>
      </c>
    </row>
    <row r="12" spans="1:16" ht="42.75" customHeight="1" thickBot="1" x14ac:dyDescent="0.3">
      <c r="A12" s="72"/>
      <c r="B12" s="73" t="s">
        <v>45</v>
      </c>
      <c r="C12" s="74"/>
      <c r="D12" s="74"/>
      <c r="E12" s="74"/>
      <c r="F12" s="74"/>
      <c r="G12" s="74"/>
      <c r="H12" s="75"/>
      <c r="I12" s="76">
        <f>+(5*I7+4*I10+3*I9+2*I8+1*I11)/(5+4+3+2+1)</f>
        <v>618.45777777777766</v>
      </c>
      <c r="J12" s="76">
        <f>+(3*J10+2*J8+1*J9)/(3+2+1)</f>
        <v>83.37833333333333</v>
      </c>
      <c r="K12" s="77">
        <v>0.18</v>
      </c>
      <c r="L12" s="78">
        <f t="shared" si="0"/>
        <v>111.32239999999997</v>
      </c>
      <c r="M12" s="77">
        <v>0.18</v>
      </c>
      <c r="N12" s="79">
        <f t="shared" si="1"/>
        <v>15.008099999999999</v>
      </c>
      <c r="O12" s="84">
        <f t="shared" si="2"/>
        <v>828.16661111111102</v>
      </c>
      <c r="P12" s="80">
        <f>+O12*H7</f>
        <v>16563332.22222222</v>
      </c>
    </row>
    <row r="13" spans="1:16" ht="35.25" customHeight="1" thickBot="1" x14ac:dyDescent="0.3">
      <c r="A13" s="58" t="s">
        <v>31</v>
      </c>
      <c r="B13" s="145" t="s">
        <v>15</v>
      </c>
      <c r="C13" s="146"/>
      <c r="D13" s="146"/>
      <c r="E13" s="146"/>
      <c r="F13" s="146"/>
      <c r="G13" s="146"/>
      <c r="H13" s="146"/>
      <c r="I13" s="146"/>
      <c r="J13" s="146"/>
      <c r="K13" s="146"/>
      <c r="L13" s="146"/>
      <c r="M13" s="146"/>
      <c r="N13" s="146"/>
      <c r="O13" s="146"/>
      <c r="P13" s="147"/>
    </row>
    <row r="14" spans="1:16" ht="42.75" customHeight="1" x14ac:dyDescent="0.25">
      <c r="A14" s="29">
        <v>1</v>
      </c>
      <c r="B14" s="12" t="s">
        <v>39</v>
      </c>
      <c r="C14" s="142" t="s">
        <v>27</v>
      </c>
      <c r="D14" s="142" t="s">
        <v>3</v>
      </c>
      <c r="E14" s="13"/>
      <c r="F14" s="13"/>
      <c r="G14" s="13"/>
      <c r="H14" s="144">
        <v>20000</v>
      </c>
      <c r="I14" s="46">
        <f>(325.42+340.68+341.53)/3</f>
        <v>335.87666666666667</v>
      </c>
      <c r="J14" s="87">
        <v>0</v>
      </c>
      <c r="K14" s="47">
        <v>0.18</v>
      </c>
      <c r="L14" s="33">
        <f t="shared" ref="L14:L19" si="3">+I14*K14</f>
        <v>60.457799999999999</v>
      </c>
      <c r="M14" s="47">
        <v>0.18</v>
      </c>
      <c r="N14" s="34">
        <f t="shared" ref="N14:N19" si="4">+J14*M14</f>
        <v>0</v>
      </c>
      <c r="O14" s="48">
        <f t="shared" ref="O14:O19" si="5">+I14+J14+L14+N14</f>
        <v>396.33446666666669</v>
      </c>
      <c r="P14" s="49">
        <f>+O14*H14</f>
        <v>7926689.333333334</v>
      </c>
    </row>
    <row r="15" spans="1:16" ht="42.75" customHeight="1" x14ac:dyDescent="0.25">
      <c r="A15" s="15">
        <v>2</v>
      </c>
      <c r="B15" s="2" t="s">
        <v>40</v>
      </c>
      <c r="C15" s="142"/>
      <c r="D15" s="142"/>
      <c r="E15" s="13"/>
      <c r="F15" s="13"/>
      <c r="G15" s="13"/>
      <c r="H15" s="144"/>
      <c r="I15" s="10">
        <v>315.54000000000002</v>
      </c>
      <c r="J15" s="4">
        <v>47.33</v>
      </c>
      <c r="K15" s="5">
        <v>0.18</v>
      </c>
      <c r="L15" s="7">
        <f t="shared" si="3"/>
        <v>56.797200000000004</v>
      </c>
      <c r="M15" s="5">
        <v>0.18</v>
      </c>
      <c r="N15" s="6">
        <f t="shared" si="4"/>
        <v>8.5193999999999992</v>
      </c>
      <c r="O15" s="37">
        <f t="shared" si="5"/>
        <v>428.1866</v>
      </c>
      <c r="P15" s="45">
        <f>+O15*H14</f>
        <v>8563732</v>
      </c>
    </row>
    <row r="16" spans="1:16" ht="42.75" customHeight="1" x14ac:dyDescent="0.25">
      <c r="A16" s="15">
        <v>3</v>
      </c>
      <c r="B16" s="2" t="s">
        <v>43</v>
      </c>
      <c r="C16" s="142"/>
      <c r="D16" s="142"/>
      <c r="E16" s="13"/>
      <c r="F16" s="13"/>
      <c r="G16" s="13"/>
      <c r="H16" s="144"/>
      <c r="I16" s="10">
        <v>291.7</v>
      </c>
      <c r="J16" s="4">
        <v>56</v>
      </c>
      <c r="K16" s="5">
        <v>0.18</v>
      </c>
      <c r="L16" s="7">
        <f t="shared" si="3"/>
        <v>52.505999999999993</v>
      </c>
      <c r="M16" s="5">
        <v>0.18</v>
      </c>
      <c r="N16" s="6">
        <f t="shared" si="4"/>
        <v>10.08</v>
      </c>
      <c r="O16" s="37">
        <f t="shared" si="5"/>
        <v>410.28599999999994</v>
      </c>
      <c r="P16" s="11">
        <f>+O16*H14</f>
        <v>8205719.9999999991</v>
      </c>
    </row>
    <row r="17" spans="1:16" ht="42.75" customHeight="1" x14ac:dyDescent="0.25">
      <c r="A17" s="15">
        <v>4</v>
      </c>
      <c r="B17" s="2" t="s">
        <v>44</v>
      </c>
      <c r="C17" s="142"/>
      <c r="D17" s="142"/>
      <c r="E17" s="13"/>
      <c r="F17" s="13"/>
      <c r="G17" s="13"/>
      <c r="H17" s="144"/>
      <c r="I17" s="10">
        <v>333.45</v>
      </c>
      <c r="J17" s="4">
        <v>35.33</v>
      </c>
      <c r="K17" s="5">
        <v>0.18</v>
      </c>
      <c r="L17" s="7">
        <f t="shared" si="3"/>
        <v>60.020999999999994</v>
      </c>
      <c r="M17" s="5">
        <v>0.18</v>
      </c>
      <c r="N17" s="6">
        <f t="shared" si="4"/>
        <v>6.3593999999999991</v>
      </c>
      <c r="O17" s="37">
        <f t="shared" si="5"/>
        <v>435.16039999999998</v>
      </c>
      <c r="P17" s="11">
        <f>+O17*H14</f>
        <v>8703208</v>
      </c>
    </row>
    <row r="18" spans="1:16" ht="42.75" customHeight="1" thickBot="1" x14ac:dyDescent="0.3">
      <c r="A18" s="59">
        <v>5</v>
      </c>
      <c r="B18" s="51" t="s">
        <v>41</v>
      </c>
      <c r="C18" s="142"/>
      <c r="D18" s="142"/>
      <c r="E18" s="86"/>
      <c r="F18" s="86"/>
      <c r="G18" s="86"/>
      <c r="H18" s="144"/>
      <c r="I18" s="60">
        <v>374.14</v>
      </c>
      <c r="J18" s="52">
        <v>0</v>
      </c>
      <c r="K18" s="53">
        <v>0.18</v>
      </c>
      <c r="L18" s="54">
        <f t="shared" si="3"/>
        <v>67.345199999999991</v>
      </c>
      <c r="M18" s="53">
        <v>0.18</v>
      </c>
      <c r="N18" s="55">
        <f t="shared" si="4"/>
        <v>0</v>
      </c>
      <c r="O18" s="61">
        <f t="shared" si="5"/>
        <v>441.48519999999996</v>
      </c>
      <c r="P18" s="57">
        <f>+O18*H14</f>
        <v>8829704</v>
      </c>
    </row>
    <row r="19" spans="1:16" ht="42.75" customHeight="1" thickBot="1" x14ac:dyDescent="0.3">
      <c r="A19" s="72"/>
      <c r="B19" s="73" t="s">
        <v>45</v>
      </c>
      <c r="C19" s="74"/>
      <c r="D19" s="74"/>
      <c r="E19" s="74"/>
      <c r="F19" s="74"/>
      <c r="G19" s="74"/>
      <c r="H19" s="75"/>
      <c r="I19" s="76">
        <f>+(5*I16+4*I15+3*I17+2*I14+1*I18)/(5+4+3+2+1)</f>
        <v>317.7935555555556</v>
      </c>
      <c r="J19" s="76">
        <f>+(3*J17+2*J15+1*J16)/(3+2+1)</f>
        <v>42.774999999999999</v>
      </c>
      <c r="K19" s="77">
        <v>0.18</v>
      </c>
      <c r="L19" s="78">
        <f t="shared" si="3"/>
        <v>57.202840000000009</v>
      </c>
      <c r="M19" s="77">
        <v>0.18</v>
      </c>
      <c r="N19" s="79">
        <f t="shared" si="4"/>
        <v>7.6994999999999996</v>
      </c>
      <c r="O19" s="76">
        <f t="shared" si="5"/>
        <v>425.47089555555561</v>
      </c>
      <c r="P19" s="80">
        <f>+O19*H14</f>
        <v>8509417.9111111127</v>
      </c>
    </row>
    <row r="20" spans="1:16" ht="42.75" customHeight="1" thickBot="1" x14ac:dyDescent="0.3">
      <c r="A20" s="43" t="s">
        <v>32</v>
      </c>
      <c r="B20" s="148" t="s">
        <v>14</v>
      </c>
      <c r="C20" s="149"/>
      <c r="D20" s="149"/>
      <c r="E20" s="149"/>
      <c r="F20" s="149"/>
      <c r="G20" s="149"/>
      <c r="H20" s="149"/>
      <c r="I20" s="149"/>
      <c r="J20" s="149"/>
      <c r="K20" s="149"/>
      <c r="L20" s="149"/>
      <c r="M20" s="149"/>
      <c r="N20" s="149"/>
      <c r="O20" s="149"/>
      <c r="P20" s="150"/>
    </row>
    <row r="21" spans="1:16" ht="42.75" customHeight="1" x14ac:dyDescent="0.25">
      <c r="A21" s="16">
        <v>1</v>
      </c>
      <c r="B21" s="30" t="s">
        <v>39</v>
      </c>
      <c r="C21" s="141" t="s">
        <v>29</v>
      </c>
      <c r="D21" s="141" t="s">
        <v>3</v>
      </c>
      <c r="E21" s="38">
        <v>15000</v>
      </c>
      <c r="F21" s="38">
        <v>15000</v>
      </c>
      <c r="G21" s="38">
        <v>15000</v>
      </c>
      <c r="H21" s="143">
        <v>40000</v>
      </c>
      <c r="I21" s="17">
        <f>(161.02+167.8+169.49)/3</f>
        <v>166.10333333333335</v>
      </c>
      <c r="J21" s="18">
        <v>0</v>
      </c>
      <c r="K21" s="19">
        <v>0.18</v>
      </c>
      <c r="L21" s="20">
        <f t="shared" ref="L21:L26" si="6">+I21*K21</f>
        <v>29.898600000000002</v>
      </c>
      <c r="M21" s="19">
        <v>0.18</v>
      </c>
      <c r="N21" s="21">
        <f t="shared" ref="N21:N26" si="7">+J21*M21</f>
        <v>0</v>
      </c>
      <c r="O21" s="44">
        <f t="shared" ref="O21:O26" si="8">+I21+J21+L21+N21</f>
        <v>196.00193333333334</v>
      </c>
      <c r="P21" s="23">
        <f>+O21*H21</f>
        <v>7840077.333333334</v>
      </c>
    </row>
    <row r="22" spans="1:16" ht="42.75" customHeight="1" x14ac:dyDescent="0.25">
      <c r="A22" s="32">
        <v>2</v>
      </c>
      <c r="B22" s="2" t="s">
        <v>40</v>
      </c>
      <c r="C22" s="142"/>
      <c r="D22" s="142"/>
      <c r="E22" s="13"/>
      <c r="F22" s="13"/>
      <c r="G22" s="13"/>
      <c r="H22" s="144"/>
      <c r="I22" s="10">
        <v>155.99</v>
      </c>
      <c r="J22" s="4">
        <v>18.72</v>
      </c>
      <c r="K22" s="5">
        <v>0.18</v>
      </c>
      <c r="L22" s="7">
        <f t="shared" si="6"/>
        <v>28.078199999999999</v>
      </c>
      <c r="M22" s="5">
        <v>0.18</v>
      </c>
      <c r="N22" s="6">
        <f t="shared" si="7"/>
        <v>3.3695999999999997</v>
      </c>
      <c r="O22" s="37">
        <f t="shared" si="8"/>
        <v>206.15780000000001</v>
      </c>
      <c r="P22" s="11">
        <f>+O22*H21</f>
        <v>8246312</v>
      </c>
    </row>
    <row r="23" spans="1:16" ht="42.75" customHeight="1" x14ac:dyDescent="0.25">
      <c r="A23" s="32">
        <v>3</v>
      </c>
      <c r="B23" s="2" t="s">
        <v>43</v>
      </c>
      <c r="C23" s="142"/>
      <c r="D23" s="142"/>
      <c r="E23" s="13"/>
      <c r="F23" s="13"/>
      <c r="G23" s="13"/>
      <c r="H23" s="144"/>
      <c r="I23" s="10">
        <v>146.35</v>
      </c>
      <c r="J23" s="4">
        <v>30</v>
      </c>
      <c r="K23" s="5">
        <v>0.18</v>
      </c>
      <c r="L23" s="7">
        <f t="shared" si="6"/>
        <v>26.342999999999996</v>
      </c>
      <c r="M23" s="5">
        <v>0.18</v>
      </c>
      <c r="N23" s="6">
        <f t="shared" si="7"/>
        <v>5.3999999999999995</v>
      </c>
      <c r="O23" s="37">
        <f t="shared" si="8"/>
        <v>208.09299999999999</v>
      </c>
      <c r="P23" s="11">
        <f>+O23*H21</f>
        <v>8323720</v>
      </c>
    </row>
    <row r="24" spans="1:16" ht="42.75" customHeight="1" x14ac:dyDescent="0.25">
      <c r="A24" s="32">
        <v>4</v>
      </c>
      <c r="B24" s="2" t="s">
        <v>44</v>
      </c>
      <c r="C24" s="142"/>
      <c r="D24" s="142"/>
      <c r="E24" s="13"/>
      <c r="F24" s="13"/>
      <c r="G24" s="13"/>
      <c r="H24" s="144"/>
      <c r="I24" s="10">
        <v>151.47</v>
      </c>
      <c r="J24" s="4">
        <v>20.18</v>
      </c>
      <c r="K24" s="5">
        <v>0.18</v>
      </c>
      <c r="L24" s="7">
        <f t="shared" si="6"/>
        <v>27.264599999999998</v>
      </c>
      <c r="M24" s="5">
        <v>0.18</v>
      </c>
      <c r="N24" s="6">
        <f t="shared" si="7"/>
        <v>3.6323999999999996</v>
      </c>
      <c r="O24" s="37">
        <f t="shared" si="8"/>
        <v>202.547</v>
      </c>
      <c r="P24" s="11">
        <f>+O24*H21</f>
        <v>8101880</v>
      </c>
    </row>
    <row r="25" spans="1:16" ht="42.75" customHeight="1" thickBot="1" x14ac:dyDescent="0.3">
      <c r="A25" s="62">
        <v>5</v>
      </c>
      <c r="B25" s="51" t="s">
        <v>41</v>
      </c>
      <c r="C25" s="142"/>
      <c r="D25" s="142"/>
      <c r="E25" s="86"/>
      <c r="F25" s="86"/>
      <c r="G25" s="86"/>
      <c r="H25" s="144"/>
      <c r="I25" s="60">
        <v>184.67</v>
      </c>
      <c r="J25" s="52">
        <v>0</v>
      </c>
      <c r="K25" s="53">
        <v>0.18</v>
      </c>
      <c r="L25" s="54">
        <f t="shared" si="6"/>
        <v>33.240599999999993</v>
      </c>
      <c r="M25" s="53">
        <v>0.18</v>
      </c>
      <c r="N25" s="55">
        <f t="shared" si="7"/>
        <v>0</v>
      </c>
      <c r="O25" s="61">
        <f t="shared" si="8"/>
        <v>217.91059999999999</v>
      </c>
      <c r="P25" s="57">
        <f>+O25*H21</f>
        <v>8716424</v>
      </c>
    </row>
    <row r="26" spans="1:16" ht="42.75" customHeight="1" thickBot="1" x14ac:dyDescent="0.3">
      <c r="A26" s="81"/>
      <c r="B26" s="73" t="s">
        <v>45</v>
      </c>
      <c r="C26" s="74"/>
      <c r="D26" s="74"/>
      <c r="E26" s="74"/>
      <c r="F26" s="74"/>
      <c r="G26" s="74"/>
      <c r="H26" s="82"/>
      <c r="I26" s="83">
        <f>+(5*I23+4*I24+3*I22+2*I21+1*I25)/(5+4+3+2+1)</f>
        <v>154.8317777777778</v>
      </c>
      <c r="J26" s="76">
        <f>+(3*J24+2*J22+1*J23)/(3+2+1)</f>
        <v>21.33</v>
      </c>
      <c r="K26" s="77">
        <v>0.18</v>
      </c>
      <c r="L26" s="78">
        <f t="shared" si="6"/>
        <v>27.869720000000004</v>
      </c>
      <c r="M26" s="77">
        <v>0.18</v>
      </c>
      <c r="N26" s="79">
        <f t="shared" si="7"/>
        <v>3.8393999999999995</v>
      </c>
      <c r="O26" s="76">
        <f t="shared" si="8"/>
        <v>207.8708977777778</v>
      </c>
      <c r="P26" s="80">
        <f>+O26*H21</f>
        <v>8314835.9111111118</v>
      </c>
    </row>
    <row r="27" spans="1:16" ht="42.75" customHeight="1" thickBot="1" x14ac:dyDescent="0.3">
      <c r="A27" s="42" t="s">
        <v>33</v>
      </c>
      <c r="B27" s="154" t="s">
        <v>13</v>
      </c>
      <c r="C27" s="146"/>
      <c r="D27" s="146"/>
      <c r="E27" s="146"/>
      <c r="F27" s="146"/>
      <c r="G27" s="146"/>
      <c r="H27" s="146"/>
      <c r="I27" s="146"/>
      <c r="J27" s="146"/>
      <c r="K27" s="146"/>
      <c r="L27" s="146"/>
      <c r="M27" s="146"/>
      <c r="N27" s="146"/>
      <c r="O27" s="146"/>
      <c r="P27" s="147"/>
    </row>
    <row r="28" spans="1:16" ht="42.75" customHeight="1" x14ac:dyDescent="0.25">
      <c r="A28" s="16">
        <v>1</v>
      </c>
      <c r="B28" s="30" t="s">
        <v>39</v>
      </c>
      <c r="C28" s="141" t="s">
        <v>29</v>
      </c>
      <c r="D28" s="141" t="s">
        <v>3</v>
      </c>
      <c r="E28" s="38">
        <v>30000</v>
      </c>
      <c r="F28" s="38">
        <v>30000</v>
      </c>
      <c r="G28" s="38">
        <v>30000</v>
      </c>
      <c r="H28" s="143">
        <v>135000</v>
      </c>
      <c r="I28" s="17">
        <f>+(42.37+44.07+44.07)/3</f>
        <v>43.50333333333333</v>
      </c>
      <c r="J28" s="18">
        <v>0</v>
      </c>
      <c r="K28" s="19">
        <v>0.18</v>
      </c>
      <c r="L28" s="20">
        <f t="shared" ref="L28:L33" si="9">+I28*K28</f>
        <v>7.8305999999999996</v>
      </c>
      <c r="M28" s="19">
        <v>0.18</v>
      </c>
      <c r="N28" s="21">
        <f t="shared" ref="N28:N33" si="10">+J28*M28</f>
        <v>0</v>
      </c>
      <c r="O28" s="44">
        <f t="shared" ref="O28:O33" si="11">+I28+J28+L28+N28</f>
        <v>51.333933333333327</v>
      </c>
      <c r="P28" s="23">
        <f>+O28*H28</f>
        <v>6930080.9999999991</v>
      </c>
    </row>
    <row r="29" spans="1:16" ht="42.75" customHeight="1" x14ac:dyDescent="0.25">
      <c r="A29" s="32">
        <v>2</v>
      </c>
      <c r="B29" s="2" t="s">
        <v>40</v>
      </c>
      <c r="C29" s="142"/>
      <c r="D29" s="142"/>
      <c r="E29" s="3"/>
      <c r="F29" s="3"/>
      <c r="G29" s="3"/>
      <c r="H29" s="144"/>
      <c r="I29" s="10">
        <v>41.74</v>
      </c>
      <c r="J29" s="4">
        <v>3.34</v>
      </c>
      <c r="K29" s="5">
        <v>0.18</v>
      </c>
      <c r="L29" s="7">
        <f t="shared" si="9"/>
        <v>7.5132000000000003</v>
      </c>
      <c r="M29" s="5">
        <v>0.18</v>
      </c>
      <c r="N29" s="6">
        <f t="shared" si="10"/>
        <v>0.60119999999999996</v>
      </c>
      <c r="O29" s="37">
        <f t="shared" si="11"/>
        <v>53.194399999999995</v>
      </c>
      <c r="P29" s="11">
        <f>+O29*H28</f>
        <v>7181243.9999999991</v>
      </c>
    </row>
    <row r="30" spans="1:16" ht="42.75" customHeight="1" x14ac:dyDescent="0.25">
      <c r="A30" s="32">
        <v>3</v>
      </c>
      <c r="B30" s="2" t="s">
        <v>43</v>
      </c>
      <c r="C30" s="142"/>
      <c r="D30" s="142"/>
      <c r="E30" s="3"/>
      <c r="F30" s="3"/>
      <c r="G30" s="3"/>
      <c r="H30" s="144"/>
      <c r="I30" s="10">
        <v>39.049999999999997</v>
      </c>
      <c r="J30" s="4">
        <v>6</v>
      </c>
      <c r="K30" s="5">
        <v>0.18</v>
      </c>
      <c r="L30" s="7">
        <f t="shared" si="9"/>
        <v>7.028999999999999</v>
      </c>
      <c r="M30" s="5">
        <v>0.18</v>
      </c>
      <c r="N30" s="6">
        <f t="shared" si="10"/>
        <v>1.08</v>
      </c>
      <c r="O30" s="37">
        <f t="shared" si="11"/>
        <v>53.158999999999992</v>
      </c>
      <c r="P30" s="11">
        <f>+O30*H28</f>
        <v>7176464.9999999991</v>
      </c>
    </row>
    <row r="31" spans="1:16" ht="42.75" customHeight="1" x14ac:dyDescent="0.25">
      <c r="A31" s="32">
        <v>4</v>
      </c>
      <c r="B31" s="2" t="s">
        <v>44</v>
      </c>
      <c r="C31" s="142"/>
      <c r="D31" s="142"/>
      <c r="E31" s="3"/>
      <c r="F31" s="3"/>
      <c r="G31" s="3"/>
      <c r="H31" s="144"/>
      <c r="I31" s="10">
        <v>39.409999999999997</v>
      </c>
      <c r="J31" s="4">
        <v>15.33</v>
      </c>
      <c r="K31" s="5">
        <v>0.18</v>
      </c>
      <c r="L31" s="7">
        <f t="shared" si="9"/>
        <v>7.093799999999999</v>
      </c>
      <c r="M31" s="5">
        <v>0.18</v>
      </c>
      <c r="N31" s="6">
        <f t="shared" si="10"/>
        <v>2.7593999999999999</v>
      </c>
      <c r="O31" s="37">
        <f t="shared" si="11"/>
        <v>64.593199999999996</v>
      </c>
      <c r="P31" s="11">
        <f>+O31*H28</f>
        <v>8720082</v>
      </c>
    </row>
    <row r="32" spans="1:16" ht="42.75" customHeight="1" thickBot="1" x14ac:dyDescent="0.3">
      <c r="A32" s="35">
        <v>5</v>
      </c>
      <c r="B32" s="24" t="s">
        <v>41</v>
      </c>
      <c r="C32" s="155"/>
      <c r="D32" s="155"/>
      <c r="E32" s="36"/>
      <c r="F32" s="36"/>
      <c r="G32" s="36"/>
      <c r="H32" s="156"/>
      <c r="I32" s="39">
        <v>46.32</v>
      </c>
      <c r="J32" s="25">
        <v>0</v>
      </c>
      <c r="K32" s="26">
        <v>0.18</v>
      </c>
      <c r="L32" s="27">
        <f t="shared" si="9"/>
        <v>8.3376000000000001</v>
      </c>
      <c r="M32" s="26">
        <v>0.18</v>
      </c>
      <c r="N32" s="28">
        <f t="shared" si="10"/>
        <v>0</v>
      </c>
      <c r="O32" s="40">
        <f t="shared" si="11"/>
        <v>54.657600000000002</v>
      </c>
      <c r="P32" s="41">
        <f>+O32*H28</f>
        <v>7378776</v>
      </c>
    </row>
    <row r="33" spans="1:16" ht="42.75" customHeight="1" thickBot="1" x14ac:dyDescent="0.3">
      <c r="A33" s="81"/>
      <c r="B33" s="73" t="s">
        <v>45</v>
      </c>
      <c r="C33" s="74"/>
      <c r="D33" s="74"/>
      <c r="E33" s="74"/>
      <c r="F33" s="74"/>
      <c r="G33" s="74"/>
      <c r="H33" s="75"/>
      <c r="I33" s="76">
        <f>+(5*I30+4*I31+3*I29+2*I28+1*I32)/(5+4+3+2+1)</f>
        <v>40.762444444444448</v>
      </c>
      <c r="J33" s="76">
        <f>+(3*J31+2*J29+1*J30)/(3+2+1)</f>
        <v>9.7783333333333342</v>
      </c>
      <c r="K33" s="77">
        <v>0.18</v>
      </c>
      <c r="L33" s="78">
        <f t="shared" si="9"/>
        <v>7.3372400000000004</v>
      </c>
      <c r="M33" s="77">
        <v>0.18</v>
      </c>
      <c r="N33" s="79">
        <f t="shared" si="10"/>
        <v>1.7601</v>
      </c>
      <c r="O33" s="90">
        <f t="shared" si="11"/>
        <v>59.638117777777786</v>
      </c>
      <c r="P33" s="80">
        <f>+O33*H28</f>
        <v>8051145.9000000013</v>
      </c>
    </row>
    <row r="34" spans="1:16" ht="30" customHeight="1" x14ac:dyDescent="0.25">
      <c r="A34" s="157" t="s">
        <v>46</v>
      </c>
      <c r="B34" s="158"/>
      <c r="C34" s="158"/>
      <c r="D34" s="158"/>
      <c r="E34" s="158"/>
      <c r="F34" s="158"/>
      <c r="G34" s="158"/>
      <c r="H34" s="158"/>
      <c r="I34" s="158"/>
      <c r="J34" s="158"/>
      <c r="K34" s="158"/>
      <c r="L34" s="158"/>
      <c r="M34" s="158"/>
      <c r="N34" s="158"/>
      <c r="O34" s="159"/>
      <c r="P34" s="85">
        <f>+P12+P19+P26+P33</f>
        <v>41438731.944444448</v>
      </c>
    </row>
    <row r="35" spans="1:16" ht="27.75" customHeight="1" x14ac:dyDescent="0.25">
      <c r="A35" s="160" t="s">
        <v>4</v>
      </c>
      <c r="B35" s="161"/>
      <c r="C35" s="161"/>
      <c r="D35" s="161"/>
      <c r="E35" s="161"/>
      <c r="F35" s="161"/>
      <c r="G35" s="161"/>
      <c r="H35" s="161"/>
      <c r="I35" s="161"/>
      <c r="J35" s="161"/>
      <c r="K35" s="161"/>
      <c r="L35" s="161"/>
      <c r="M35" s="161"/>
      <c r="N35" s="161"/>
      <c r="O35" s="161"/>
      <c r="P35" s="162"/>
    </row>
    <row r="36" spans="1:16" ht="30" customHeight="1" x14ac:dyDescent="0.25">
      <c r="A36" s="8">
        <v>1</v>
      </c>
      <c r="B36" s="163" t="s">
        <v>5</v>
      </c>
      <c r="C36" s="164"/>
      <c r="D36" s="164"/>
      <c r="E36" s="164"/>
      <c r="F36" s="164"/>
      <c r="G36" s="164"/>
      <c r="H36" s="164"/>
      <c r="I36" s="164"/>
      <c r="J36" s="164"/>
      <c r="K36" s="164"/>
      <c r="L36" s="164"/>
      <c r="M36" s="164"/>
      <c r="N36" s="164"/>
      <c r="O36" s="164"/>
      <c r="P36" s="165"/>
    </row>
    <row r="37" spans="1:16" ht="30" customHeight="1" x14ac:dyDescent="0.25">
      <c r="A37" s="8">
        <v>2</v>
      </c>
      <c r="B37" s="166" t="s">
        <v>6</v>
      </c>
      <c r="C37" s="161"/>
      <c r="D37" s="161"/>
      <c r="E37" s="161"/>
      <c r="F37" s="161"/>
      <c r="G37" s="161"/>
      <c r="H37" s="161"/>
      <c r="I37" s="161"/>
      <c r="J37" s="161"/>
      <c r="K37" s="161"/>
      <c r="L37" s="161"/>
      <c r="M37" s="161"/>
      <c r="N37" s="161"/>
      <c r="O37" s="161"/>
      <c r="P37" s="162"/>
    </row>
    <row r="38" spans="1:16" ht="49.5" customHeight="1" x14ac:dyDescent="0.25">
      <c r="A38" s="8">
        <v>3</v>
      </c>
      <c r="B38" s="163" t="s">
        <v>10</v>
      </c>
      <c r="C38" s="164"/>
      <c r="D38" s="164"/>
      <c r="E38" s="164"/>
      <c r="F38" s="164"/>
      <c r="G38" s="164"/>
      <c r="H38" s="164"/>
      <c r="I38" s="164"/>
      <c r="J38" s="164"/>
      <c r="K38" s="164"/>
      <c r="L38" s="164"/>
      <c r="M38" s="164"/>
      <c r="N38" s="164"/>
      <c r="O38" s="164"/>
      <c r="P38" s="165"/>
    </row>
    <row r="39" spans="1:16" ht="30" customHeight="1" x14ac:dyDescent="0.25">
      <c r="A39" s="8">
        <v>4</v>
      </c>
      <c r="B39" s="166" t="s">
        <v>7</v>
      </c>
      <c r="C39" s="161"/>
      <c r="D39" s="161"/>
      <c r="E39" s="161"/>
      <c r="F39" s="161"/>
      <c r="G39" s="161"/>
      <c r="H39" s="161"/>
      <c r="I39" s="161"/>
      <c r="J39" s="161"/>
      <c r="K39" s="161"/>
      <c r="L39" s="161"/>
      <c r="M39" s="161"/>
      <c r="N39" s="161"/>
      <c r="O39" s="161"/>
      <c r="P39" s="162"/>
    </row>
    <row r="40" spans="1:16" ht="30" customHeight="1" x14ac:dyDescent="0.25">
      <c r="A40" s="8">
        <v>5</v>
      </c>
      <c r="B40" s="166" t="s">
        <v>9</v>
      </c>
      <c r="C40" s="161"/>
      <c r="D40" s="161"/>
      <c r="E40" s="161"/>
      <c r="F40" s="161"/>
      <c r="G40" s="161"/>
      <c r="H40" s="161"/>
      <c r="I40" s="161"/>
      <c r="J40" s="161"/>
      <c r="K40" s="161"/>
      <c r="L40" s="161"/>
      <c r="M40" s="161"/>
      <c r="N40" s="161"/>
      <c r="O40" s="161"/>
      <c r="P40" s="162"/>
    </row>
    <row r="41" spans="1:16" ht="30" customHeight="1" thickBot="1" x14ac:dyDescent="0.3">
      <c r="A41" s="9">
        <v>6</v>
      </c>
      <c r="B41" s="151" t="s">
        <v>8</v>
      </c>
      <c r="C41" s="152"/>
      <c r="D41" s="152"/>
      <c r="E41" s="152"/>
      <c r="F41" s="152"/>
      <c r="G41" s="152"/>
      <c r="H41" s="152"/>
      <c r="I41" s="152"/>
      <c r="J41" s="152"/>
      <c r="K41" s="152"/>
      <c r="L41" s="152"/>
      <c r="M41" s="152"/>
      <c r="N41" s="152"/>
      <c r="O41" s="152"/>
      <c r="P41" s="153"/>
    </row>
  </sheetData>
  <mergeCells count="32">
    <mergeCell ref="B41:P41"/>
    <mergeCell ref="B27:P27"/>
    <mergeCell ref="C28:C32"/>
    <mergeCell ref="D28:D32"/>
    <mergeCell ref="H28:H32"/>
    <mergeCell ref="A34:O34"/>
    <mergeCell ref="A35:P35"/>
    <mergeCell ref="B36:P36"/>
    <mergeCell ref="B37:P37"/>
    <mergeCell ref="B38:P38"/>
    <mergeCell ref="B39:P39"/>
    <mergeCell ref="B40:P40"/>
    <mergeCell ref="C21:C25"/>
    <mergeCell ref="D21:D25"/>
    <mergeCell ref="H21:H25"/>
    <mergeCell ref="C7:C11"/>
    <mergeCell ref="D7:D11"/>
    <mergeCell ref="E7:E11"/>
    <mergeCell ref="F7:F11"/>
    <mergeCell ref="G7:G11"/>
    <mergeCell ref="H7:H11"/>
    <mergeCell ref="B13:P13"/>
    <mergeCell ref="C14:C18"/>
    <mergeCell ref="D14:D18"/>
    <mergeCell ref="H14:H18"/>
    <mergeCell ref="B20:P20"/>
    <mergeCell ref="B6:P6"/>
    <mergeCell ref="A1:P2"/>
    <mergeCell ref="E3:G3"/>
    <mergeCell ref="K3:L3"/>
    <mergeCell ref="M3:N3"/>
    <mergeCell ref="A5:P5"/>
  </mergeCells>
  <pageMargins left="0.7" right="0.7" top="0.75" bottom="0.75" header="0.3" footer="0.3"/>
  <pageSetup scale="5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7"/>
  <sheetViews>
    <sheetView view="pageBreakPreview" topLeftCell="A3" zoomScale="69" zoomScaleNormal="100" zoomScaleSheetLayoutView="69" workbookViewId="0">
      <pane xSplit="2" topLeftCell="C1" activePane="topRight" state="frozen"/>
      <selection activeCell="A3" sqref="A3"/>
      <selection pane="topRight" activeCell="H7" sqref="H7"/>
    </sheetView>
  </sheetViews>
  <sheetFormatPr defaultRowHeight="15" x14ac:dyDescent="0.25"/>
  <cols>
    <col min="1" max="1" width="12.7109375" customWidth="1"/>
    <col min="2" max="2" width="34.140625" customWidth="1"/>
    <col min="3" max="3" width="25.28515625" customWidth="1"/>
    <col min="5" max="5" width="13.85546875" customWidth="1"/>
    <col min="6" max="7" width="17.7109375" customWidth="1"/>
    <col min="8" max="8" width="20" customWidth="1"/>
    <col min="9" max="9" width="14" customWidth="1"/>
    <col min="10" max="10" width="33.7109375" customWidth="1"/>
    <col min="11" max="11" width="28.42578125" customWidth="1"/>
    <col min="12" max="12" width="12.28515625" customWidth="1"/>
    <col min="13" max="13" width="16.140625" customWidth="1"/>
    <col min="14" max="14" width="11.140625" customWidth="1"/>
    <col min="15" max="15" width="14.7109375" customWidth="1"/>
    <col min="16" max="16" width="25.85546875" customWidth="1"/>
    <col min="17" max="17" width="24" customWidth="1"/>
  </cols>
  <sheetData>
    <row r="1" spans="1:17" ht="15" customHeight="1" x14ac:dyDescent="0.25">
      <c r="A1" s="169" t="s">
        <v>47</v>
      </c>
      <c r="B1" s="170"/>
      <c r="C1" s="170"/>
      <c r="D1" s="170"/>
      <c r="E1" s="170"/>
      <c r="F1" s="170"/>
      <c r="G1" s="170"/>
      <c r="H1" s="170"/>
      <c r="I1" s="170"/>
      <c r="J1" s="170"/>
      <c r="K1" s="170"/>
      <c r="L1" s="170"/>
      <c r="M1" s="170"/>
      <c r="N1" s="170"/>
      <c r="O1" s="170"/>
      <c r="P1" s="170"/>
      <c r="Q1" s="171"/>
    </row>
    <row r="2" spans="1:17" ht="86.25" customHeight="1" thickBot="1" x14ac:dyDescent="0.3">
      <c r="A2" s="172"/>
      <c r="B2" s="173"/>
      <c r="C2" s="173"/>
      <c r="D2" s="173"/>
      <c r="E2" s="173"/>
      <c r="F2" s="173"/>
      <c r="G2" s="173"/>
      <c r="H2" s="173"/>
      <c r="I2" s="173"/>
      <c r="J2" s="173"/>
      <c r="K2" s="173"/>
      <c r="L2" s="173"/>
      <c r="M2" s="173"/>
      <c r="N2" s="173"/>
      <c r="O2" s="173"/>
      <c r="P2" s="173"/>
      <c r="Q2" s="174"/>
    </row>
    <row r="3" spans="1:17" ht="274.5" customHeight="1" x14ac:dyDescent="0.25">
      <c r="A3" s="91" t="s">
        <v>0</v>
      </c>
      <c r="B3" s="92" t="s">
        <v>12</v>
      </c>
      <c r="C3" s="93" t="s">
        <v>28</v>
      </c>
      <c r="D3" s="92" t="s">
        <v>1</v>
      </c>
      <c r="E3" s="175" t="s">
        <v>35</v>
      </c>
      <c r="F3" s="176"/>
      <c r="G3" s="176"/>
      <c r="H3" s="177"/>
      <c r="I3" s="92" t="s">
        <v>2</v>
      </c>
      <c r="J3" s="93" t="s">
        <v>18</v>
      </c>
      <c r="K3" s="93" t="s">
        <v>24</v>
      </c>
      <c r="L3" s="178" t="s">
        <v>19</v>
      </c>
      <c r="M3" s="179"/>
      <c r="N3" s="180" t="s">
        <v>20</v>
      </c>
      <c r="O3" s="180"/>
      <c r="P3" s="94" t="s">
        <v>34</v>
      </c>
      <c r="Q3" s="95" t="s">
        <v>11</v>
      </c>
    </row>
    <row r="4" spans="1:17" ht="39" x14ac:dyDescent="0.25">
      <c r="A4" s="96">
        <v>1</v>
      </c>
      <c r="B4" s="97">
        <v>2</v>
      </c>
      <c r="C4" s="97">
        <v>3</v>
      </c>
      <c r="D4" s="98">
        <v>4</v>
      </c>
      <c r="E4" s="98" t="s">
        <v>36</v>
      </c>
      <c r="F4" s="98" t="s">
        <v>37</v>
      </c>
      <c r="G4" s="98" t="s">
        <v>50</v>
      </c>
      <c r="H4" s="98" t="s">
        <v>49</v>
      </c>
      <c r="I4" s="98">
        <v>5</v>
      </c>
      <c r="J4" s="98">
        <v>6</v>
      </c>
      <c r="K4" s="98">
        <v>7</v>
      </c>
      <c r="L4" s="98" t="s">
        <v>25</v>
      </c>
      <c r="M4" s="98" t="s">
        <v>21</v>
      </c>
      <c r="N4" s="98" t="s">
        <v>26</v>
      </c>
      <c r="O4" s="98" t="s">
        <v>22</v>
      </c>
      <c r="P4" s="99" t="s">
        <v>23</v>
      </c>
      <c r="Q4" s="100">
        <v>11</v>
      </c>
    </row>
    <row r="5" spans="1:17" ht="41.25" customHeight="1" x14ac:dyDescent="0.25">
      <c r="A5" s="181" t="s">
        <v>17</v>
      </c>
      <c r="B5" s="182"/>
      <c r="C5" s="182"/>
      <c r="D5" s="182"/>
      <c r="E5" s="182"/>
      <c r="F5" s="182"/>
      <c r="G5" s="182"/>
      <c r="H5" s="182"/>
      <c r="I5" s="182"/>
      <c r="J5" s="182"/>
      <c r="K5" s="182"/>
      <c r="L5" s="182"/>
      <c r="M5" s="182"/>
      <c r="N5" s="182"/>
      <c r="O5" s="182"/>
      <c r="P5" s="182"/>
      <c r="Q5" s="183"/>
    </row>
    <row r="6" spans="1:17" ht="42.75" customHeight="1" x14ac:dyDescent="0.25">
      <c r="A6" s="1" t="s">
        <v>30</v>
      </c>
      <c r="B6" s="2" t="s">
        <v>16</v>
      </c>
      <c r="C6" s="2" t="s">
        <v>27</v>
      </c>
      <c r="D6" s="3" t="s">
        <v>3</v>
      </c>
      <c r="E6" s="3">
        <v>9500</v>
      </c>
      <c r="F6" s="3">
        <v>5000</v>
      </c>
      <c r="G6" s="3">
        <v>3000</v>
      </c>
      <c r="H6" s="3">
        <v>2500</v>
      </c>
      <c r="I6" s="4">
        <f>SUM(E6:H6)</f>
        <v>20000</v>
      </c>
      <c r="J6" s="10">
        <v>619</v>
      </c>
      <c r="K6" s="4">
        <v>83.38</v>
      </c>
      <c r="L6" s="5">
        <v>0.18</v>
      </c>
      <c r="M6" s="7">
        <f>+J6*L6</f>
        <v>111.42</v>
      </c>
      <c r="N6" s="5">
        <v>0.18</v>
      </c>
      <c r="O6" s="6">
        <f>+K6*N6</f>
        <v>15.008399999999998</v>
      </c>
      <c r="P6" s="14">
        <f>+J6+K6+M6+O6</f>
        <v>828.80840000000001</v>
      </c>
      <c r="Q6" s="11">
        <f>+I6*P6</f>
        <v>16576168</v>
      </c>
    </row>
    <row r="7" spans="1:17" ht="42.75" customHeight="1" x14ac:dyDescent="0.25">
      <c r="A7" s="1" t="s">
        <v>31</v>
      </c>
      <c r="B7" s="2" t="s">
        <v>15</v>
      </c>
      <c r="C7" s="2" t="s">
        <v>27</v>
      </c>
      <c r="D7" s="3" t="s">
        <v>3</v>
      </c>
      <c r="E7" s="3">
        <v>5500</v>
      </c>
      <c r="F7" s="3">
        <v>6500</v>
      </c>
      <c r="G7" s="3">
        <v>5000</v>
      </c>
      <c r="H7" s="3">
        <v>3000</v>
      </c>
      <c r="I7" s="4">
        <f>SUM(E7:H7)</f>
        <v>20000</v>
      </c>
      <c r="J7" s="10">
        <v>318</v>
      </c>
      <c r="K7" s="4">
        <v>42.78</v>
      </c>
      <c r="L7" s="5">
        <v>0.18</v>
      </c>
      <c r="M7" s="7">
        <f>+J7*L7</f>
        <v>57.239999999999995</v>
      </c>
      <c r="N7" s="5">
        <v>0.18</v>
      </c>
      <c r="O7" s="6">
        <f>+K7*N7</f>
        <v>7.7004000000000001</v>
      </c>
      <c r="P7" s="14">
        <f>+J7+K7+M7+O7</f>
        <v>425.72039999999998</v>
      </c>
      <c r="Q7" s="11">
        <f>+I7*P7</f>
        <v>8514408</v>
      </c>
    </row>
    <row r="8" spans="1:17" ht="42.75" customHeight="1" x14ac:dyDescent="0.25">
      <c r="A8" s="1" t="s">
        <v>32</v>
      </c>
      <c r="B8" s="2" t="s">
        <v>14</v>
      </c>
      <c r="C8" s="2" t="s">
        <v>29</v>
      </c>
      <c r="D8" s="3" t="s">
        <v>3</v>
      </c>
      <c r="E8" s="3">
        <v>11000</v>
      </c>
      <c r="F8" s="3">
        <v>13000</v>
      </c>
      <c r="G8" s="3">
        <v>10000</v>
      </c>
      <c r="H8" s="3">
        <v>6000</v>
      </c>
      <c r="I8" s="4">
        <f>SUM(E8:H8)</f>
        <v>40000</v>
      </c>
      <c r="J8" s="10">
        <v>155</v>
      </c>
      <c r="K8" s="10">
        <v>22</v>
      </c>
      <c r="L8" s="5">
        <v>0.18</v>
      </c>
      <c r="M8" s="7">
        <f>+J8*L8</f>
        <v>27.9</v>
      </c>
      <c r="N8" s="5">
        <v>0.18</v>
      </c>
      <c r="O8" s="6">
        <f>+K8*N8</f>
        <v>3.96</v>
      </c>
      <c r="P8" s="14">
        <f>+J8+K8+M8+O8</f>
        <v>208.86</v>
      </c>
      <c r="Q8" s="11">
        <f>+I8*P8</f>
        <v>8354400.0000000009</v>
      </c>
    </row>
    <row r="9" spans="1:17" ht="42.75" customHeight="1" x14ac:dyDescent="0.25">
      <c r="A9" s="1" t="s">
        <v>33</v>
      </c>
      <c r="B9" s="2" t="s">
        <v>13</v>
      </c>
      <c r="C9" s="2" t="s">
        <v>29</v>
      </c>
      <c r="D9" s="3" t="s">
        <v>3</v>
      </c>
      <c r="E9" s="3">
        <v>52000</v>
      </c>
      <c r="F9" s="3">
        <v>22000</v>
      </c>
      <c r="G9" s="3">
        <v>31000</v>
      </c>
      <c r="H9" s="3">
        <v>30000</v>
      </c>
      <c r="I9" s="4">
        <f>SUM(E9:H9)</f>
        <v>135000</v>
      </c>
      <c r="J9" s="10">
        <v>41</v>
      </c>
      <c r="K9" s="10">
        <v>10</v>
      </c>
      <c r="L9" s="5">
        <v>0.18</v>
      </c>
      <c r="M9" s="7">
        <f>+J9*L9</f>
        <v>7.38</v>
      </c>
      <c r="N9" s="5">
        <v>0.18</v>
      </c>
      <c r="O9" s="6">
        <f>+K9*N9</f>
        <v>1.7999999999999998</v>
      </c>
      <c r="P9" s="14">
        <f>+J9+K9+M9+O9</f>
        <v>60.18</v>
      </c>
      <c r="Q9" s="11">
        <f>+I9*P9</f>
        <v>8124300</v>
      </c>
    </row>
    <row r="10" spans="1:17" ht="30" customHeight="1" x14ac:dyDescent="0.25">
      <c r="A10" s="167" t="s">
        <v>48</v>
      </c>
      <c r="B10" s="168"/>
      <c r="C10" s="168"/>
      <c r="D10" s="168"/>
      <c r="E10" s="168"/>
      <c r="F10" s="168"/>
      <c r="G10" s="168"/>
      <c r="H10" s="168"/>
      <c r="I10" s="168"/>
      <c r="J10" s="168"/>
      <c r="K10" s="168"/>
      <c r="L10" s="168"/>
      <c r="M10" s="168"/>
      <c r="N10" s="168"/>
      <c r="O10" s="168"/>
      <c r="P10" s="89"/>
      <c r="Q10" s="101">
        <f>SUM(Q6:Q9)</f>
        <v>41569276</v>
      </c>
    </row>
    <row r="11" spans="1:17" ht="27.75" customHeight="1" x14ac:dyDescent="0.25">
      <c r="A11" s="160" t="s">
        <v>4</v>
      </c>
      <c r="B11" s="161"/>
      <c r="C11" s="161"/>
      <c r="D11" s="161"/>
      <c r="E11" s="161"/>
      <c r="F11" s="161"/>
      <c r="G11" s="161"/>
      <c r="H11" s="161"/>
      <c r="I11" s="161"/>
      <c r="J11" s="161"/>
      <c r="K11" s="161"/>
      <c r="L11" s="161"/>
      <c r="M11" s="161"/>
      <c r="N11" s="161"/>
      <c r="O11" s="161"/>
      <c r="P11" s="161"/>
      <c r="Q11" s="162"/>
    </row>
    <row r="12" spans="1:17" ht="30" customHeight="1" x14ac:dyDescent="0.25">
      <c r="A12" s="8">
        <v>1</v>
      </c>
      <c r="B12" s="163" t="s">
        <v>5</v>
      </c>
      <c r="C12" s="164"/>
      <c r="D12" s="164"/>
      <c r="E12" s="164"/>
      <c r="F12" s="164"/>
      <c r="G12" s="164"/>
      <c r="H12" s="164"/>
      <c r="I12" s="164"/>
      <c r="J12" s="164"/>
      <c r="K12" s="164"/>
      <c r="L12" s="164"/>
      <c r="M12" s="164"/>
      <c r="N12" s="164"/>
      <c r="O12" s="164"/>
      <c r="P12" s="164"/>
      <c r="Q12" s="165"/>
    </row>
    <row r="13" spans="1:17" ht="30" customHeight="1" x14ac:dyDescent="0.25">
      <c r="A13" s="8">
        <v>2</v>
      </c>
      <c r="B13" s="166" t="s">
        <v>6</v>
      </c>
      <c r="C13" s="161"/>
      <c r="D13" s="161"/>
      <c r="E13" s="161"/>
      <c r="F13" s="161"/>
      <c r="G13" s="161"/>
      <c r="H13" s="161"/>
      <c r="I13" s="161"/>
      <c r="J13" s="161"/>
      <c r="K13" s="161"/>
      <c r="L13" s="161"/>
      <c r="M13" s="161"/>
      <c r="N13" s="161"/>
      <c r="O13" s="161"/>
      <c r="P13" s="161"/>
      <c r="Q13" s="162"/>
    </row>
    <row r="14" spans="1:17" ht="30" customHeight="1" x14ac:dyDescent="0.25">
      <c r="A14" s="8">
        <v>3</v>
      </c>
      <c r="B14" s="163" t="s">
        <v>10</v>
      </c>
      <c r="C14" s="164"/>
      <c r="D14" s="164"/>
      <c r="E14" s="164"/>
      <c r="F14" s="164"/>
      <c r="G14" s="164"/>
      <c r="H14" s="164"/>
      <c r="I14" s="164"/>
      <c r="J14" s="164"/>
      <c r="K14" s="164"/>
      <c r="L14" s="164"/>
      <c r="M14" s="164"/>
      <c r="N14" s="164"/>
      <c r="O14" s="164"/>
      <c r="P14" s="164"/>
      <c r="Q14" s="165"/>
    </row>
    <row r="15" spans="1:17" ht="30" customHeight="1" x14ac:dyDescent="0.25">
      <c r="A15" s="8">
        <v>4</v>
      </c>
      <c r="B15" s="166" t="s">
        <v>7</v>
      </c>
      <c r="C15" s="161"/>
      <c r="D15" s="161"/>
      <c r="E15" s="161"/>
      <c r="F15" s="161"/>
      <c r="G15" s="161"/>
      <c r="H15" s="161"/>
      <c r="I15" s="161"/>
      <c r="J15" s="161"/>
      <c r="K15" s="161"/>
      <c r="L15" s="161"/>
      <c r="M15" s="161"/>
      <c r="N15" s="161"/>
      <c r="O15" s="161"/>
      <c r="P15" s="161"/>
      <c r="Q15" s="162"/>
    </row>
    <row r="16" spans="1:17" ht="30" customHeight="1" x14ac:dyDescent="0.25">
      <c r="A16" s="8">
        <v>5</v>
      </c>
      <c r="B16" s="166" t="s">
        <v>9</v>
      </c>
      <c r="C16" s="161"/>
      <c r="D16" s="161"/>
      <c r="E16" s="161"/>
      <c r="F16" s="161"/>
      <c r="G16" s="161"/>
      <c r="H16" s="161"/>
      <c r="I16" s="161"/>
      <c r="J16" s="161"/>
      <c r="K16" s="161"/>
      <c r="L16" s="161"/>
      <c r="M16" s="161"/>
      <c r="N16" s="161"/>
      <c r="O16" s="161"/>
      <c r="P16" s="161"/>
      <c r="Q16" s="162"/>
    </row>
    <row r="17" spans="1:17" ht="30" customHeight="1" thickBot="1" x14ac:dyDescent="0.3">
      <c r="A17" s="9">
        <v>6</v>
      </c>
      <c r="B17" s="151" t="s">
        <v>8</v>
      </c>
      <c r="C17" s="152"/>
      <c r="D17" s="152"/>
      <c r="E17" s="152"/>
      <c r="F17" s="152"/>
      <c r="G17" s="152"/>
      <c r="H17" s="152"/>
      <c r="I17" s="152"/>
      <c r="J17" s="152"/>
      <c r="K17" s="152"/>
      <c r="L17" s="152"/>
      <c r="M17" s="152"/>
      <c r="N17" s="152"/>
      <c r="O17" s="152"/>
      <c r="P17" s="152"/>
      <c r="Q17" s="153"/>
    </row>
  </sheetData>
  <mergeCells count="13">
    <mergeCell ref="B17:Q17"/>
    <mergeCell ref="A11:Q11"/>
    <mergeCell ref="B12:Q12"/>
    <mergeCell ref="B13:Q13"/>
    <mergeCell ref="B14:Q14"/>
    <mergeCell ref="B15:Q15"/>
    <mergeCell ref="B16:Q16"/>
    <mergeCell ref="A10:O10"/>
    <mergeCell ref="A1:Q2"/>
    <mergeCell ref="E3:H3"/>
    <mergeCell ref="L3:M3"/>
    <mergeCell ref="N3:O3"/>
    <mergeCell ref="A5:Q5"/>
  </mergeCells>
  <pageMargins left="0.7" right="0.7" top="0.75" bottom="0.75" header="0.3" footer="0.3"/>
  <pageSetup scale="3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2"/>
  <sheetViews>
    <sheetView tabSelected="1" view="pageBreakPreview" zoomScale="69" zoomScaleNormal="100" zoomScaleSheetLayoutView="69" workbookViewId="0">
      <selection activeCell="H3" sqref="H3:I3"/>
    </sheetView>
  </sheetViews>
  <sheetFormatPr defaultRowHeight="15" x14ac:dyDescent="0.25"/>
  <cols>
    <col min="1" max="1" width="12.7109375" customWidth="1"/>
    <col min="2" max="2" width="37" customWidth="1"/>
    <col min="3" max="3" width="25.28515625" customWidth="1"/>
    <col min="5" max="5" width="20.42578125" customWidth="1"/>
    <col min="6" max="6" width="33.7109375" customWidth="1"/>
    <col min="7" max="7" width="28.42578125" customWidth="1"/>
    <col min="8" max="8" width="12.28515625" customWidth="1"/>
    <col min="9" max="9" width="16.140625" customWidth="1"/>
    <col min="10" max="10" width="11.140625" customWidth="1"/>
    <col min="11" max="11" width="14.7109375" customWidth="1"/>
    <col min="12" max="12" width="25.85546875" customWidth="1"/>
    <col min="13" max="13" width="24" customWidth="1"/>
  </cols>
  <sheetData>
    <row r="1" spans="1:13" ht="15" customHeight="1" x14ac:dyDescent="0.25">
      <c r="A1" s="186" t="s">
        <v>90</v>
      </c>
      <c r="B1" s="186"/>
      <c r="C1" s="186"/>
      <c r="D1" s="186"/>
      <c r="E1" s="186"/>
      <c r="F1" s="186"/>
      <c r="G1" s="186"/>
      <c r="H1" s="186"/>
      <c r="I1" s="186"/>
      <c r="J1" s="186"/>
      <c r="K1" s="186"/>
      <c r="L1" s="186"/>
      <c r="M1" s="186"/>
    </row>
    <row r="2" spans="1:13" ht="86.25" customHeight="1" x14ac:dyDescent="0.25">
      <c r="A2" s="186"/>
      <c r="B2" s="186"/>
      <c r="C2" s="186"/>
      <c r="D2" s="186"/>
      <c r="E2" s="186"/>
      <c r="F2" s="186"/>
      <c r="G2" s="186"/>
      <c r="H2" s="186"/>
      <c r="I2" s="186"/>
      <c r="J2" s="186"/>
      <c r="K2" s="186"/>
      <c r="L2" s="186"/>
      <c r="M2" s="186"/>
    </row>
    <row r="3" spans="1:13" ht="274.5" customHeight="1" x14ac:dyDescent="0.25">
      <c r="A3" s="104" t="s">
        <v>0</v>
      </c>
      <c r="B3" s="104" t="s">
        <v>12</v>
      </c>
      <c r="C3" s="105" t="s">
        <v>28</v>
      </c>
      <c r="D3" s="104" t="s">
        <v>1</v>
      </c>
      <c r="E3" s="105" t="s">
        <v>2</v>
      </c>
      <c r="F3" s="105" t="s">
        <v>18</v>
      </c>
      <c r="G3" s="105" t="s">
        <v>24</v>
      </c>
      <c r="H3" s="187" t="s">
        <v>19</v>
      </c>
      <c r="I3" s="187"/>
      <c r="J3" s="187" t="s">
        <v>20</v>
      </c>
      <c r="K3" s="187"/>
      <c r="L3" s="97" t="s">
        <v>34</v>
      </c>
      <c r="M3" s="97" t="s">
        <v>70</v>
      </c>
    </row>
    <row r="4" spans="1:13" ht="28.5" customHeight="1" x14ac:dyDescent="0.25">
      <c r="A4" s="97">
        <v>1</v>
      </c>
      <c r="B4" s="97">
        <v>2</v>
      </c>
      <c r="C4" s="97">
        <v>3</v>
      </c>
      <c r="D4" s="98">
        <v>4</v>
      </c>
      <c r="E4" s="98">
        <v>5</v>
      </c>
      <c r="F4" s="98">
        <v>6</v>
      </c>
      <c r="G4" s="98">
        <v>7</v>
      </c>
      <c r="H4" s="98" t="s">
        <v>25</v>
      </c>
      <c r="I4" s="98" t="s">
        <v>21</v>
      </c>
      <c r="J4" s="98" t="s">
        <v>26</v>
      </c>
      <c r="K4" s="98" t="s">
        <v>22</v>
      </c>
      <c r="L4" s="98" t="s">
        <v>68</v>
      </c>
      <c r="M4" s="98" t="s">
        <v>69</v>
      </c>
    </row>
    <row r="5" spans="1:13" ht="28.5" customHeight="1" x14ac:dyDescent="0.25">
      <c r="A5" s="197" t="s">
        <v>83</v>
      </c>
      <c r="B5" s="198"/>
      <c r="C5" s="199"/>
      <c r="D5" s="200"/>
      <c r="E5" s="200"/>
      <c r="F5" s="200"/>
      <c r="G5" s="200"/>
      <c r="H5" s="200"/>
      <c r="I5" s="200"/>
      <c r="J5" s="200"/>
      <c r="K5" s="200"/>
      <c r="L5" s="200"/>
      <c r="M5" s="201"/>
    </row>
    <row r="6" spans="1:13" ht="41.25" customHeight="1" thickBot="1" x14ac:dyDescent="0.3">
      <c r="A6" s="188" t="s">
        <v>17</v>
      </c>
      <c r="B6" s="188"/>
      <c r="C6" s="188"/>
      <c r="D6" s="188"/>
      <c r="E6" s="188"/>
      <c r="F6" s="188"/>
      <c r="G6" s="188"/>
      <c r="H6" s="188"/>
      <c r="I6" s="188"/>
      <c r="J6" s="188"/>
      <c r="K6" s="188"/>
      <c r="L6" s="188"/>
      <c r="M6" s="188"/>
    </row>
    <row r="7" spans="1:13" ht="41.25" customHeight="1" thickBot="1" x14ac:dyDescent="0.3">
      <c r="A7" s="194" t="s">
        <v>63</v>
      </c>
      <c r="B7" s="195"/>
      <c r="C7" s="195"/>
      <c r="D7" s="195"/>
      <c r="E7" s="195"/>
      <c r="F7" s="195"/>
      <c r="G7" s="195"/>
      <c r="H7" s="195"/>
      <c r="I7" s="195"/>
      <c r="J7" s="195"/>
      <c r="K7" s="195"/>
      <c r="L7" s="195"/>
      <c r="M7" s="196"/>
    </row>
    <row r="8" spans="1:13" ht="42.75" customHeight="1" x14ac:dyDescent="0.25">
      <c r="A8" s="111" t="s">
        <v>30</v>
      </c>
      <c r="B8" s="12" t="s">
        <v>16</v>
      </c>
      <c r="C8" s="12" t="s">
        <v>27</v>
      </c>
      <c r="D8" s="13" t="s">
        <v>3</v>
      </c>
      <c r="E8" s="13">
        <v>9500</v>
      </c>
      <c r="F8" s="112">
        <v>0</v>
      </c>
      <c r="G8" s="112">
        <v>0</v>
      </c>
      <c r="H8" s="113">
        <v>0.18</v>
      </c>
      <c r="I8" s="114">
        <f>+F8*H8</f>
        <v>0</v>
      </c>
      <c r="J8" s="113">
        <v>0.18</v>
      </c>
      <c r="K8" s="115">
        <f>+G8*J8</f>
        <v>0</v>
      </c>
      <c r="L8" s="116">
        <f>+F8+G8+I8+K8</f>
        <v>0</v>
      </c>
      <c r="M8" s="49">
        <f>+E8*L8</f>
        <v>0</v>
      </c>
    </row>
    <row r="9" spans="1:13" ht="42.75" customHeight="1" x14ac:dyDescent="0.25">
      <c r="A9" s="106" t="s">
        <v>31</v>
      </c>
      <c r="B9" s="2" t="s">
        <v>15</v>
      </c>
      <c r="C9" s="2" t="s">
        <v>27</v>
      </c>
      <c r="D9" s="3" t="s">
        <v>3</v>
      </c>
      <c r="E9" s="3">
        <v>5500</v>
      </c>
      <c r="F9" s="112">
        <v>0</v>
      </c>
      <c r="G9" s="112">
        <v>0</v>
      </c>
      <c r="H9" s="5">
        <v>0.18</v>
      </c>
      <c r="I9" s="7">
        <f>+F9*H9</f>
        <v>0</v>
      </c>
      <c r="J9" s="5">
        <v>0.18</v>
      </c>
      <c r="K9" s="6">
        <f>+G9*J9</f>
        <v>0</v>
      </c>
      <c r="L9" s="37">
        <f>+F9+G9+I9+K9</f>
        <v>0</v>
      </c>
      <c r="M9" s="107">
        <f>+E9*L9</f>
        <v>0</v>
      </c>
    </row>
    <row r="10" spans="1:13" ht="42.75" customHeight="1" x14ac:dyDescent="0.25">
      <c r="A10" s="106" t="s">
        <v>32</v>
      </c>
      <c r="B10" s="2" t="s">
        <v>14</v>
      </c>
      <c r="C10" s="2" t="s">
        <v>29</v>
      </c>
      <c r="D10" s="3" t="s">
        <v>3</v>
      </c>
      <c r="E10" s="3">
        <v>11000</v>
      </c>
      <c r="F10" s="112">
        <v>0</v>
      </c>
      <c r="G10" s="112">
        <v>0</v>
      </c>
      <c r="H10" s="5">
        <v>0.18</v>
      </c>
      <c r="I10" s="7">
        <f>+F10*H10</f>
        <v>0</v>
      </c>
      <c r="J10" s="5">
        <v>0.18</v>
      </c>
      <c r="K10" s="6">
        <f>+G10*J10</f>
        <v>0</v>
      </c>
      <c r="L10" s="37">
        <f>+F10+G10+I10+K10</f>
        <v>0</v>
      </c>
      <c r="M10" s="107">
        <f>+E10*L10</f>
        <v>0</v>
      </c>
    </row>
    <row r="11" spans="1:13" ht="42.75" customHeight="1" x14ac:dyDescent="0.25">
      <c r="A11" s="108" t="s">
        <v>33</v>
      </c>
      <c r="B11" s="51" t="s">
        <v>13</v>
      </c>
      <c r="C11" s="51" t="s">
        <v>29</v>
      </c>
      <c r="D11" s="109" t="s">
        <v>3</v>
      </c>
      <c r="E11" s="109">
        <v>52000</v>
      </c>
      <c r="F11" s="112">
        <v>0</v>
      </c>
      <c r="G11" s="112">
        <v>0</v>
      </c>
      <c r="H11" s="53">
        <v>0.18</v>
      </c>
      <c r="I11" s="54">
        <f>+F11*H11</f>
        <v>0</v>
      </c>
      <c r="J11" s="53">
        <v>0.18</v>
      </c>
      <c r="K11" s="55">
        <f>+G11*J11</f>
        <v>0</v>
      </c>
      <c r="L11" s="61">
        <f>+F11+G11+I11+K11</f>
        <v>0</v>
      </c>
      <c r="M11" s="110">
        <f>+E11*L11</f>
        <v>0</v>
      </c>
    </row>
    <row r="12" spans="1:13" ht="42.75" customHeight="1" thickBot="1" x14ac:dyDescent="0.3">
      <c r="A12" s="108" t="s">
        <v>85</v>
      </c>
      <c r="B12" s="51" t="s">
        <v>88</v>
      </c>
      <c r="C12" s="51" t="s">
        <v>29</v>
      </c>
      <c r="D12" s="109" t="s">
        <v>3</v>
      </c>
      <c r="E12" s="109">
        <v>5000</v>
      </c>
      <c r="F12" s="112">
        <v>0</v>
      </c>
      <c r="G12" s="112">
        <v>0</v>
      </c>
      <c r="H12" s="53">
        <v>0.18</v>
      </c>
      <c r="I12" s="54">
        <f>+F12*H12</f>
        <v>0</v>
      </c>
      <c r="J12" s="53">
        <v>0.18</v>
      </c>
      <c r="K12" s="55">
        <f>+G12*J12</f>
        <v>0</v>
      </c>
      <c r="L12" s="61">
        <f>+F12+G12+I12+K12</f>
        <v>0</v>
      </c>
      <c r="M12" s="110">
        <f>+E12*L12</f>
        <v>0</v>
      </c>
    </row>
    <row r="13" spans="1:13" ht="42.75" customHeight="1" thickBot="1" x14ac:dyDescent="0.3">
      <c r="A13" s="191" t="s">
        <v>64</v>
      </c>
      <c r="B13" s="192"/>
      <c r="C13" s="192"/>
      <c r="D13" s="192"/>
      <c r="E13" s="192"/>
      <c r="F13" s="192"/>
      <c r="G13" s="192"/>
      <c r="H13" s="192"/>
      <c r="I13" s="192"/>
      <c r="J13" s="192"/>
      <c r="K13" s="192"/>
      <c r="L13" s="192"/>
      <c r="M13" s="193"/>
    </row>
    <row r="14" spans="1:13" ht="42.75" customHeight="1" x14ac:dyDescent="0.25">
      <c r="A14" s="111" t="s">
        <v>51</v>
      </c>
      <c r="B14" s="12" t="s">
        <v>16</v>
      </c>
      <c r="C14" s="12" t="s">
        <v>27</v>
      </c>
      <c r="D14" s="13" t="s">
        <v>3</v>
      </c>
      <c r="E14" s="13">
        <v>5000</v>
      </c>
      <c r="F14" s="112">
        <v>0</v>
      </c>
      <c r="G14" s="112">
        <v>0</v>
      </c>
      <c r="H14" s="113">
        <v>0.18</v>
      </c>
      <c r="I14" s="114">
        <f>+F14*H14</f>
        <v>0</v>
      </c>
      <c r="J14" s="113">
        <v>0.18</v>
      </c>
      <c r="K14" s="115">
        <f>+G14*J14</f>
        <v>0</v>
      </c>
      <c r="L14" s="116">
        <f>+F14+G14+I14+K14</f>
        <v>0</v>
      </c>
      <c r="M14" s="49">
        <f>+E14*L14</f>
        <v>0</v>
      </c>
    </row>
    <row r="15" spans="1:13" ht="42.75" customHeight="1" x14ac:dyDescent="0.25">
      <c r="A15" s="106" t="s">
        <v>52</v>
      </c>
      <c r="B15" s="2" t="s">
        <v>15</v>
      </c>
      <c r="C15" s="2" t="s">
        <v>27</v>
      </c>
      <c r="D15" s="3" t="s">
        <v>3</v>
      </c>
      <c r="E15" s="3">
        <v>6500</v>
      </c>
      <c r="F15" s="112">
        <v>0</v>
      </c>
      <c r="G15" s="112">
        <v>0</v>
      </c>
      <c r="H15" s="5">
        <v>0.18</v>
      </c>
      <c r="I15" s="7">
        <f>+F15*H15</f>
        <v>0</v>
      </c>
      <c r="J15" s="5">
        <v>0.18</v>
      </c>
      <c r="K15" s="6">
        <f>+G15*J15</f>
        <v>0</v>
      </c>
      <c r="L15" s="37">
        <f>+F15+G15+I15+K15</f>
        <v>0</v>
      </c>
      <c r="M15" s="107">
        <f>+E15*L15</f>
        <v>0</v>
      </c>
    </row>
    <row r="16" spans="1:13" ht="42.75" customHeight="1" x14ac:dyDescent="0.25">
      <c r="A16" s="106" t="s">
        <v>53</v>
      </c>
      <c r="B16" s="2" t="s">
        <v>14</v>
      </c>
      <c r="C16" s="2" t="s">
        <v>29</v>
      </c>
      <c r="D16" s="3" t="s">
        <v>3</v>
      </c>
      <c r="E16" s="3">
        <v>13000</v>
      </c>
      <c r="F16" s="112">
        <v>0</v>
      </c>
      <c r="G16" s="112">
        <v>0</v>
      </c>
      <c r="H16" s="5">
        <v>0.18</v>
      </c>
      <c r="I16" s="7">
        <f>+F16*H16</f>
        <v>0</v>
      </c>
      <c r="J16" s="5">
        <v>0.18</v>
      </c>
      <c r="K16" s="6">
        <f>+G16*J16</f>
        <v>0</v>
      </c>
      <c r="L16" s="37">
        <f>+F16+G16+I16+K16</f>
        <v>0</v>
      </c>
      <c r="M16" s="107">
        <f>+E16*L16</f>
        <v>0</v>
      </c>
    </row>
    <row r="17" spans="1:13" ht="42.75" customHeight="1" x14ac:dyDescent="0.25">
      <c r="A17" s="106" t="s">
        <v>54</v>
      </c>
      <c r="B17" s="2" t="s">
        <v>13</v>
      </c>
      <c r="C17" s="2" t="s">
        <v>29</v>
      </c>
      <c r="D17" s="3" t="s">
        <v>3</v>
      </c>
      <c r="E17" s="3">
        <v>22000</v>
      </c>
      <c r="F17" s="112">
        <v>0</v>
      </c>
      <c r="G17" s="112">
        <v>0</v>
      </c>
      <c r="H17" s="5">
        <v>0.18</v>
      </c>
      <c r="I17" s="7">
        <f>+F17*H17</f>
        <v>0</v>
      </c>
      <c r="J17" s="5">
        <v>0.18</v>
      </c>
      <c r="K17" s="6">
        <f>+G17*J17</f>
        <v>0</v>
      </c>
      <c r="L17" s="37">
        <f>+F17+G17+I17+K17</f>
        <v>0</v>
      </c>
      <c r="M17" s="107">
        <f>+E17*L17</f>
        <v>0</v>
      </c>
    </row>
    <row r="18" spans="1:13" ht="42.75" customHeight="1" thickBot="1" x14ac:dyDescent="0.3">
      <c r="A18" s="108" t="s">
        <v>86</v>
      </c>
      <c r="B18" s="51" t="s">
        <v>88</v>
      </c>
      <c r="C18" s="51" t="s">
        <v>29</v>
      </c>
      <c r="D18" s="109" t="s">
        <v>3</v>
      </c>
      <c r="E18" s="109">
        <v>5000</v>
      </c>
      <c r="F18" s="112">
        <v>0</v>
      </c>
      <c r="G18" s="112">
        <v>0</v>
      </c>
      <c r="H18" s="53">
        <v>0.18</v>
      </c>
      <c r="I18" s="54">
        <f>+F18*H18</f>
        <v>0</v>
      </c>
      <c r="J18" s="53">
        <v>0.18</v>
      </c>
      <c r="K18" s="55">
        <f>+G18*J18</f>
        <v>0</v>
      </c>
      <c r="L18" s="61">
        <f>+F18+G18+I18+K18</f>
        <v>0</v>
      </c>
      <c r="M18" s="110">
        <f>+E18*L18</f>
        <v>0</v>
      </c>
    </row>
    <row r="19" spans="1:13" s="103" customFormat="1" ht="42.75" customHeight="1" thickBot="1" x14ac:dyDescent="0.3">
      <c r="A19" s="191" t="s">
        <v>65</v>
      </c>
      <c r="B19" s="192"/>
      <c r="C19" s="192"/>
      <c r="D19" s="192"/>
      <c r="E19" s="192"/>
      <c r="F19" s="192"/>
      <c r="G19" s="192"/>
      <c r="H19" s="192"/>
      <c r="I19" s="192"/>
      <c r="J19" s="192"/>
      <c r="K19" s="192"/>
      <c r="L19" s="192"/>
      <c r="M19" s="193"/>
    </row>
    <row r="20" spans="1:13" s="102" customFormat="1" ht="42.75" customHeight="1" x14ac:dyDescent="0.25">
      <c r="A20" s="106" t="s">
        <v>55</v>
      </c>
      <c r="B20" s="2" t="s">
        <v>16</v>
      </c>
      <c r="C20" s="2" t="s">
        <v>27</v>
      </c>
      <c r="D20" s="3" t="s">
        <v>3</v>
      </c>
      <c r="E20" s="3">
        <v>3000</v>
      </c>
      <c r="F20" s="112">
        <v>0</v>
      </c>
      <c r="G20" s="112">
        <v>0</v>
      </c>
      <c r="H20" s="5">
        <v>0.18</v>
      </c>
      <c r="I20" s="7">
        <f>+F20*H20</f>
        <v>0</v>
      </c>
      <c r="J20" s="5">
        <v>0.18</v>
      </c>
      <c r="K20" s="6">
        <f>+G20*J20</f>
        <v>0</v>
      </c>
      <c r="L20" s="37">
        <f>+F20+G20+I20+K20</f>
        <v>0</v>
      </c>
      <c r="M20" s="107">
        <f>+E20*L20</f>
        <v>0</v>
      </c>
    </row>
    <row r="21" spans="1:13" ht="42.75" customHeight="1" x14ac:dyDescent="0.25">
      <c r="A21" s="106" t="s">
        <v>56</v>
      </c>
      <c r="B21" s="2" t="s">
        <v>15</v>
      </c>
      <c r="C21" s="2" t="s">
        <v>27</v>
      </c>
      <c r="D21" s="3" t="s">
        <v>3</v>
      </c>
      <c r="E21" s="3">
        <v>5000</v>
      </c>
      <c r="F21" s="112">
        <v>0</v>
      </c>
      <c r="G21" s="112">
        <v>0</v>
      </c>
      <c r="H21" s="5">
        <v>0.18</v>
      </c>
      <c r="I21" s="7">
        <f>+F21*H21</f>
        <v>0</v>
      </c>
      <c r="J21" s="5">
        <v>0.18</v>
      </c>
      <c r="K21" s="6">
        <f>+G21*J21</f>
        <v>0</v>
      </c>
      <c r="L21" s="37">
        <f>+F21+G21+I21+K21</f>
        <v>0</v>
      </c>
      <c r="M21" s="107">
        <f>+E21*L21</f>
        <v>0</v>
      </c>
    </row>
    <row r="22" spans="1:13" ht="42.75" customHeight="1" x14ac:dyDescent="0.25">
      <c r="A22" s="106" t="s">
        <v>57</v>
      </c>
      <c r="B22" s="2" t="s">
        <v>14</v>
      </c>
      <c r="C22" s="2" t="s">
        <v>29</v>
      </c>
      <c r="D22" s="3" t="s">
        <v>3</v>
      </c>
      <c r="E22" s="3">
        <v>10000</v>
      </c>
      <c r="F22" s="112">
        <v>0</v>
      </c>
      <c r="G22" s="112">
        <v>0</v>
      </c>
      <c r="H22" s="5">
        <v>0.18</v>
      </c>
      <c r="I22" s="7">
        <f>+F22*H22</f>
        <v>0</v>
      </c>
      <c r="J22" s="5">
        <v>0.18</v>
      </c>
      <c r="K22" s="6">
        <f>+G22*J22</f>
        <v>0</v>
      </c>
      <c r="L22" s="37">
        <f>+F22+G22+I22+K22</f>
        <v>0</v>
      </c>
      <c r="M22" s="107">
        <f>+E22*L22</f>
        <v>0</v>
      </c>
    </row>
    <row r="23" spans="1:13" ht="42.75" customHeight="1" x14ac:dyDescent="0.25">
      <c r="A23" s="106" t="s">
        <v>58</v>
      </c>
      <c r="B23" s="2" t="s">
        <v>13</v>
      </c>
      <c r="C23" s="2" t="s">
        <v>29</v>
      </c>
      <c r="D23" s="3" t="s">
        <v>3</v>
      </c>
      <c r="E23" s="3">
        <v>31000</v>
      </c>
      <c r="F23" s="112">
        <v>0</v>
      </c>
      <c r="G23" s="112">
        <v>0</v>
      </c>
      <c r="H23" s="5">
        <v>0.18</v>
      </c>
      <c r="I23" s="7">
        <f>+F23*H23</f>
        <v>0</v>
      </c>
      <c r="J23" s="5">
        <v>0.18</v>
      </c>
      <c r="K23" s="6">
        <f>+G23*J23</f>
        <v>0</v>
      </c>
      <c r="L23" s="37">
        <f>+F23+G23+I23+K23</f>
        <v>0</v>
      </c>
      <c r="M23" s="107">
        <f>+E23*L23</f>
        <v>0</v>
      </c>
    </row>
    <row r="24" spans="1:13" ht="42.75" customHeight="1" thickBot="1" x14ac:dyDescent="0.3">
      <c r="A24" s="122" t="s">
        <v>87</v>
      </c>
      <c r="B24" s="51" t="s">
        <v>88</v>
      </c>
      <c r="C24" s="51" t="s">
        <v>29</v>
      </c>
      <c r="D24" s="109" t="s">
        <v>3</v>
      </c>
      <c r="E24" s="109">
        <v>5000</v>
      </c>
      <c r="F24" s="112">
        <v>0</v>
      </c>
      <c r="G24" s="112">
        <v>0</v>
      </c>
      <c r="H24" s="53">
        <v>0.18</v>
      </c>
      <c r="I24" s="54">
        <f>+F24*H24</f>
        <v>0</v>
      </c>
      <c r="J24" s="53">
        <v>0.18</v>
      </c>
      <c r="K24" s="55">
        <f>+G24*J24</f>
        <v>0</v>
      </c>
      <c r="L24" s="61">
        <f>+F24+G24+I24+K24</f>
        <v>0</v>
      </c>
      <c r="M24" s="110">
        <f>+E24*L24</f>
        <v>0</v>
      </c>
    </row>
    <row r="25" spans="1:13" ht="42.75" customHeight="1" thickBot="1" x14ac:dyDescent="0.3">
      <c r="A25" s="191" t="s">
        <v>66</v>
      </c>
      <c r="B25" s="192"/>
      <c r="C25" s="192"/>
      <c r="D25" s="192"/>
      <c r="E25" s="192"/>
      <c r="F25" s="192"/>
      <c r="G25" s="192"/>
      <c r="H25" s="192"/>
      <c r="I25" s="192"/>
      <c r="J25" s="192"/>
      <c r="K25" s="192"/>
      <c r="L25" s="192"/>
      <c r="M25" s="193"/>
    </row>
    <row r="26" spans="1:13" ht="42.75" customHeight="1" x14ac:dyDescent="0.25">
      <c r="A26" s="106" t="s">
        <v>59</v>
      </c>
      <c r="B26" s="2" t="s">
        <v>16</v>
      </c>
      <c r="C26" s="2" t="s">
        <v>27</v>
      </c>
      <c r="D26" s="3" t="s">
        <v>3</v>
      </c>
      <c r="E26" s="3">
        <v>2500</v>
      </c>
      <c r="F26" s="112">
        <v>0</v>
      </c>
      <c r="G26" s="112">
        <v>0</v>
      </c>
      <c r="H26" s="5">
        <v>0.18</v>
      </c>
      <c r="I26" s="7">
        <f>+F26*H26</f>
        <v>0</v>
      </c>
      <c r="J26" s="5">
        <v>0.18</v>
      </c>
      <c r="K26" s="6">
        <f>+G26*J26</f>
        <v>0</v>
      </c>
      <c r="L26" s="37">
        <f>+F26+G26+I26+K26</f>
        <v>0</v>
      </c>
      <c r="M26" s="107">
        <f>+E26*L26</f>
        <v>0</v>
      </c>
    </row>
    <row r="27" spans="1:13" ht="42.75" customHeight="1" x14ac:dyDescent="0.25">
      <c r="A27" s="106" t="s">
        <v>60</v>
      </c>
      <c r="B27" s="2" t="s">
        <v>15</v>
      </c>
      <c r="C27" s="2" t="s">
        <v>27</v>
      </c>
      <c r="D27" s="3" t="s">
        <v>3</v>
      </c>
      <c r="E27" s="3">
        <v>3000</v>
      </c>
      <c r="F27" s="112">
        <v>0</v>
      </c>
      <c r="G27" s="112">
        <v>0</v>
      </c>
      <c r="H27" s="5">
        <v>0.18</v>
      </c>
      <c r="I27" s="7">
        <f>+F27*H27</f>
        <v>0</v>
      </c>
      <c r="J27" s="5">
        <v>0.18</v>
      </c>
      <c r="K27" s="6">
        <f>+G27*J27</f>
        <v>0</v>
      </c>
      <c r="L27" s="37">
        <f>+F27+G27+I27+K27</f>
        <v>0</v>
      </c>
      <c r="M27" s="107">
        <f>+E27*L27</f>
        <v>0</v>
      </c>
    </row>
    <row r="28" spans="1:13" ht="42.75" customHeight="1" x14ac:dyDescent="0.25">
      <c r="A28" s="106" t="s">
        <v>61</v>
      </c>
      <c r="B28" s="2" t="s">
        <v>14</v>
      </c>
      <c r="C28" s="2" t="s">
        <v>29</v>
      </c>
      <c r="D28" s="3" t="s">
        <v>3</v>
      </c>
      <c r="E28" s="3">
        <v>6000</v>
      </c>
      <c r="F28" s="112">
        <v>0</v>
      </c>
      <c r="G28" s="112">
        <v>0</v>
      </c>
      <c r="H28" s="5">
        <v>0.18</v>
      </c>
      <c r="I28" s="7">
        <f>+F28*H28</f>
        <v>0</v>
      </c>
      <c r="J28" s="5">
        <v>0.18</v>
      </c>
      <c r="K28" s="6">
        <f>+G28*J28</f>
        <v>0</v>
      </c>
      <c r="L28" s="37">
        <f>+F28+G28+I28+K28</f>
        <v>0</v>
      </c>
      <c r="M28" s="107">
        <f>+E28*L28</f>
        <v>0</v>
      </c>
    </row>
    <row r="29" spans="1:13" ht="42.75" customHeight="1" x14ac:dyDescent="0.25">
      <c r="A29" s="106" t="s">
        <v>62</v>
      </c>
      <c r="B29" s="2" t="s">
        <v>13</v>
      </c>
      <c r="C29" s="2" t="s">
        <v>29</v>
      </c>
      <c r="D29" s="3" t="s">
        <v>3</v>
      </c>
      <c r="E29" s="3">
        <v>30000</v>
      </c>
      <c r="F29" s="112">
        <v>0</v>
      </c>
      <c r="G29" s="112">
        <v>0</v>
      </c>
      <c r="H29" s="5">
        <v>0.18</v>
      </c>
      <c r="I29" s="7">
        <f>+F29*H29</f>
        <v>0</v>
      </c>
      <c r="J29" s="5">
        <v>0.18</v>
      </c>
      <c r="K29" s="6">
        <f>+G29*J29</f>
        <v>0</v>
      </c>
      <c r="L29" s="37">
        <f>+F29+G29+I29+K29</f>
        <v>0</v>
      </c>
      <c r="M29" s="107">
        <f>+E29*L29</f>
        <v>0</v>
      </c>
    </row>
    <row r="30" spans="1:13" ht="42.75" customHeight="1" thickBot="1" x14ac:dyDescent="0.3">
      <c r="A30" s="122" t="s">
        <v>89</v>
      </c>
      <c r="B30" s="51" t="s">
        <v>88</v>
      </c>
      <c r="C30" s="51" t="s">
        <v>29</v>
      </c>
      <c r="D30" s="109" t="s">
        <v>3</v>
      </c>
      <c r="E30" s="109">
        <v>5000</v>
      </c>
      <c r="F30" s="112">
        <v>0</v>
      </c>
      <c r="G30" s="112">
        <v>0</v>
      </c>
      <c r="H30" s="53">
        <v>0.18</v>
      </c>
      <c r="I30" s="54">
        <f>+F30*H30</f>
        <v>0</v>
      </c>
      <c r="J30" s="53">
        <v>0.18</v>
      </c>
      <c r="K30" s="55">
        <f>+G30*J30</f>
        <v>0</v>
      </c>
      <c r="L30" s="61">
        <f>+F30+G30+I30+K30</f>
        <v>0</v>
      </c>
      <c r="M30" s="110"/>
    </row>
    <row r="31" spans="1:13" ht="44.25" customHeight="1" x14ac:dyDescent="0.25">
      <c r="A31" s="189" t="s">
        <v>67</v>
      </c>
      <c r="B31" s="190"/>
      <c r="C31" s="190"/>
      <c r="D31" s="190"/>
      <c r="E31" s="190"/>
      <c r="F31" s="190"/>
      <c r="G31" s="190"/>
      <c r="H31" s="190"/>
      <c r="I31" s="190"/>
      <c r="J31" s="190"/>
      <c r="K31" s="190"/>
      <c r="L31" s="190"/>
      <c r="M31" s="117">
        <f>SUM(M8:M30)</f>
        <v>0</v>
      </c>
    </row>
    <row r="32" spans="1:13" ht="30" customHeight="1" x14ac:dyDescent="0.25">
      <c r="A32" s="118" t="s">
        <v>71</v>
      </c>
      <c r="B32" s="185"/>
      <c r="C32" s="185"/>
      <c r="D32" s="185"/>
      <c r="E32" s="185"/>
      <c r="F32" s="185"/>
      <c r="G32" s="185"/>
      <c r="H32" s="185"/>
      <c r="I32" s="185"/>
      <c r="J32" s="185"/>
      <c r="K32" s="185"/>
      <c r="L32" s="185"/>
      <c r="M32" s="185"/>
    </row>
    <row r="33" spans="1:14" ht="24" customHeight="1" x14ac:dyDescent="0.25">
      <c r="A33" s="119">
        <v>1</v>
      </c>
      <c r="B33" s="184" t="s">
        <v>80</v>
      </c>
      <c r="C33" s="184"/>
      <c r="D33" s="184"/>
      <c r="E33" s="184"/>
      <c r="F33" s="184"/>
      <c r="G33" s="184"/>
      <c r="H33" s="184"/>
      <c r="I33" s="184"/>
      <c r="J33" s="184"/>
      <c r="K33" s="184"/>
      <c r="L33" s="184"/>
      <c r="M33" s="184"/>
      <c r="N33" s="184"/>
    </row>
    <row r="34" spans="1:14" ht="28.5" customHeight="1" x14ac:dyDescent="0.25">
      <c r="A34" s="120">
        <v>2</v>
      </c>
      <c r="B34" s="184" t="s">
        <v>72</v>
      </c>
      <c r="C34" s="184"/>
      <c r="D34" s="184"/>
      <c r="E34" s="184"/>
      <c r="F34" s="184"/>
      <c r="G34" s="184"/>
      <c r="H34" s="184"/>
      <c r="I34" s="184"/>
      <c r="J34" s="184"/>
      <c r="K34" s="184"/>
      <c r="L34" s="184"/>
      <c r="M34" s="184"/>
      <c r="N34" s="121"/>
    </row>
    <row r="35" spans="1:14" ht="41.25" customHeight="1" x14ac:dyDescent="0.25">
      <c r="A35" s="119">
        <v>3</v>
      </c>
      <c r="B35" s="184" t="s">
        <v>81</v>
      </c>
      <c r="C35" s="184"/>
      <c r="D35" s="184"/>
      <c r="E35" s="184"/>
      <c r="F35" s="184"/>
      <c r="G35" s="184"/>
      <c r="H35" s="184"/>
      <c r="I35" s="184"/>
      <c r="J35" s="184"/>
      <c r="K35" s="184"/>
      <c r="L35" s="184"/>
      <c r="M35" s="184"/>
      <c r="N35" s="121"/>
    </row>
    <row r="36" spans="1:14" ht="33.75" customHeight="1" x14ac:dyDescent="0.25">
      <c r="A36" s="120">
        <v>4</v>
      </c>
      <c r="B36" s="184" t="s">
        <v>73</v>
      </c>
      <c r="C36" s="184"/>
      <c r="D36" s="184"/>
      <c r="E36" s="184"/>
      <c r="F36" s="184"/>
      <c r="G36" s="184"/>
      <c r="H36" s="184"/>
      <c r="I36" s="184"/>
      <c r="J36" s="184"/>
      <c r="K36" s="184"/>
      <c r="L36" s="184"/>
      <c r="M36" s="184"/>
      <c r="N36" s="121"/>
    </row>
    <row r="37" spans="1:14" ht="31.5" customHeight="1" x14ac:dyDescent="0.25">
      <c r="A37" s="119">
        <v>5</v>
      </c>
      <c r="B37" s="184" t="s">
        <v>74</v>
      </c>
      <c r="C37" s="184"/>
      <c r="D37" s="184"/>
      <c r="E37" s="184"/>
      <c r="F37" s="184"/>
      <c r="G37" s="184"/>
      <c r="H37" s="184"/>
      <c r="I37" s="184"/>
      <c r="J37" s="184"/>
      <c r="K37" s="184"/>
      <c r="L37" s="184"/>
      <c r="M37" s="184"/>
      <c r="N37" s="121"/>
    </row>
    <row r="38" spans="1:14" ht="31.5" customHeight="1" x14ac:dyDescent="0.25">
      <c r="A38" s="120">
        <v>6</v>
      </c>
      <c r="B38" s="184" t="s">
        <v>75</v>
      </c>
      <c r="C38" s="184"/>
      <c r="D38" s="184"/>
      <c r="E38" s="184"/>
      <c r="F38" s="184"/>
      <c r="G38" s="184"/>
      <c r="H38" s="184"/>
      <c r="I38" s="184"/>
      <c r="J38" s="184"/>
      <c r="K38" s="184"/>
      <c r="L38" s="184"/>
      <c r="M38" s="184"/>
      <c r="N38" s="121"/>
    </row>
    <row r="39" spans="1:14" ht="23.25" customHeight="1" x14ac:dyDescent="0.25">
      <c r="A39" s="119">
        <v>7</v>
      </c>
      <c r="B39" s="184" t="s">
        <v>76</v>
      </c>
      <c r="C39" s="184"/>
      <c r="D39" s="184"/>
      <c r="E39" s="184"/>
      <c r="F39" s="184"/>
      <c r="G39" s="184"/>
      <c r="H39" s="184"/>
      <c r="I39" s="184"/>
      <c r="J39" s="184"/>
      <c r="K39" s="184"/>
      <c r="L39" s="184"/>
      <c r="M39" s="184"/>
      <c r="N39" s="121"/>
    </row>
    <row r="40" spans="1:14" ht="27.75" customHeight="1" x14ac:dyDescent="0.25">
      <c r="A40" s="120">
        <v>8</v>
      </c>
      <c r="B40" s="184" t="s">
        <v>77</v>
      </c>
      <c r="C40" s="184"/>
      <c r="D40" s="184"/>
      <c r="E40" s="184"/>
      <c r="F40" s="184"/>
      <c r="G40" s="184"/>
      <c r="H40" s="184"/>
      <c r="I40" s="184"/>
      <c r="J40" s="184"/>
      <c r="K40" s="184"/>
      <c r="L40" s="184"/>
      <c r="M40" s="184"/>
      <c r="N40" s="121"/>
    </row>
    <row r="41" spans="1:14" ht="27.75" customHeight="1" x14ac:dyDescent="0.25">
      <c r="A41" s="119">
        <v>9</v>
      </c>
      <c r="B41" s="184" t="s">
        <v>82</v>
      </c>
      <c r="C41" s="184"/>
      <c r="D41" s="184"/>
      <c r="E41" s="184"/>
      <c r="F41" s="184"/>
      <c r="G41" s="184"/>
      <c r="H41" s="184"/>
      <c r="I41" s="184"/>
      <c r="J41" s="184"/>
      <c r="K41" s="184"/>
      <c r="L41" s="184"/>
      <c r="M41" s="184"/>
      <c r="N41" s="121"/>
    </row>
    <row r="42" spans="1:14" ht="48" customHeight="1" x14ac:dyDescent="0.25">
      <c r="A42" s="120">
        <v>10</v>
      </c>
      <c r="B42" s="184" t="s">
        <v>78</v>
      </c>
      <c r="C42" s="184"/>
      <c r="D42" s="184"/>
      <c r="E42" s="184"/>
      <c r="F42" s="184"/>
      <c r="G42" s="184"/>
      <c r="H42" s="184"/>
      <c r="I42" s="184"/>
      <c r="J42" s="184"/>
      <c r="K42" s="184"/>
      <c r="L42" s="184"/>
      <c r="M42" s="184"/>
      <c r="N42" s="121"/>
    </row>
    <row r="43" spans="1:14" ht="31.5" customHeight="1" x14ac:dyDescent="0.25">
      <c r="A43" s="119">
        <v>11</v>
      </c>
      <c r="B43" s="184" t="s">
        <v>79</v>
      </c>
      <c r="C43" s="184"/>
      <c r="D43" s="184"/>
      <c r="E43" s="184"/>
      <c r="F43" s="184"/>
      <c r="G43" s="184"/>
      <c r="H43" s="184"/>
      <c r="I43" s="184"/>
      <c r="J43" s="184"/>
      <c r="K43" s="184"/>
      <c r="L43" s="184"/>
      <c r="M43" s="184"/>
      <c r="N43" s="121"/>
    </row>
    <row r="52" spans="12:12" x14ac:dyDescent="0.25">
      <c r="L52" t="s">
        <v>84</v>
      </c>
    </row>
  </sheetData>
  <mergeCells count="23">
    <mergeCell ref="A1:M2"/>
    <mergeCell ref="H3:I3"/>
    <mergeCell ref="J3:K3"/>
    <mergeCell ref="A6:M6"/>
    <mergeCell ref="A31:L31"/>
    <mergeCell ref="A13:M13"/>
    <mergeCell ref="A19:M19"/>
    <mergeCell ref="A25:M25"/>
    <mergeCell ref="A7:M7"/>
    <mergeCell ref="A5:B5"/>
    <mergeCell ref="C5:M5"/>
    <mergeCell ref="B42:M42"/>
    <mergeCell ref="B43:M43"/>
    <mergeCell ref="B32:M32"/>
    <mergeCell ref="B33:N33"/>
    <mergeCell ref="B34:M34"/>
    <mergeCell ref="B35:M35"/>
    <mergeCell ref="B37:M37"/>
    <mergeCell ref="B38:M38"/>
    <mergeCell ref="B39:M39"/>
    <mergeCell ref="B40:M40"/>
    <mergeCell ref="B41:M41"/>
    <mergeCell ref="B36:M36"/>
  </mergeCells>
  <pageMargins left="0.7" right="0.7" top="0.75" bottom="0.75" header="0.3" footer="0.3"/>
  <pageSetup scale="4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CS  29.01.2024</vt:lpstr>
      <vt:lpstr>MDPE ESTIMATE 29.01.2024</vt:lpstr>
      <vt:lpstr>SOR</vt:lpstr>
      <vt:lpstr>SOR!Print_Area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VAIBHAV</dc:creator>
  <cp:keywords/>
  <dc:description/>
  <cp:lastModifiedBy>Dell</cp:lastModifiedBy>
  <cp:revision/>
  <cp:lastPrinted>2023-11-28T10:15:58Z</cp:lastPrinted>
  <dcterms:created xsi:type="dcterms:W3CDTF">2009-12-23T13:02:40Z</dcterms:created>
  <dcterms:modified xsi:type="dcterms:W3CDTF">2024-02-16T13:38:10Z</dcterms:modified>
  <cp:category/>
  <cp:contentStatus/>
</cp:coreProperties>
</file>